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KS-Mappe\2024\VK 09.2024 (Umlauf)\Verträge\Portugiesisch\"/>
    </mc:Choice>
  </mc:AlternateContent>
  <xr:revisionPtr revIDLastSave="0" documentId="13_ncr:1_{DCFBF5B0-8D80-48C4-B91E-D78F03C70F90}" xr6:coauthVersionLast="47" xr6:coauthVersionMax="47" xr10:uidLastSave="{00000000-0000-0000-0000-000000000000}"/>
  <workbookProtection workbookAlgorithmName="SHA-512" workbookHashValue="YZCqU/4+YQWlI0J84VQhM8b5puHsNrJ9Wss/lon4jF7sAdXvQZFpYb3k0s1gJwvgcjbharYCaIwpy3AIrjWo2A==" workbookSaltValue="xPJD/b3cpGesk+Ny9+5HHQ==" workbookSpinCount="100000" lockStructure="1"/>
  <bookViews>
    <workbookView xWindow="75" yWindow="4050" windowWidth="35415" windowHeight="15345" xr2:uid="{00000000-000D-0000-FFFF-FFFF00000000}"/>
  </bookViews>
  <sheets>
    <sheet name="Relatório financeiro" sheetId="4" r:id="rId1"/>
    <sheet name="Sprachversionen" sheetId="5" state="hidden" r:id="rId2"/>
  </sheets>
  <definedNames>
    <definedName name="_xlnm.Print_Area" localSheetId="0">'Relatório financeiro'!$B$1:$H$93</definedName>
  </definedNames>
  <calcPr calcId="181029"/>
</workbook>
</file>

<file path=xl/calcChain.xml><?xml version="1.0" encoding="utf-8"?>
<calcChain xmlns="http://schemas.openxmlformats.org/spreadsheetml/2006/main">
  <c r="D72" i="4" l="1"/>
  <c r="D10" i="4"/>
  <c r="E10" i="4"/>
  <c r="C7" i="4"/>
  <c r="D6" i="5" l="1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C6" i="5"/>
  <c r="F15" i="4"/>
  <c r="F22" i="4" l="1"/>
  <c r="F10" i="4"/>
  <c r="F27" i="4"/>
  <c r="F63" i="4"/>
  <c r="F62" i="4"/>
  <c r="F61" i="4"/>
  <c r="F59" i="4"/>
  <c r="F58" i="4"/>
  <c r="F57" i="4"/>
  <c r="F56" i="4"/>
  <c r="F53" i="4"/>
  <c r="F52" i="4"/>
  <c r="F51" i="4"/>
  <c r="F50" i="4"/>
  <c r="F49" i="4"/>
  <c r="F48" i="4"/>
  <c r="F47" i="4"/>
  <c r="F46" i="4"/>
  <c r="F45" i="4"/>
  <c r="F42" i="4"/>
  <c r="F41" i="4"/>
  <c r="F40" i="4"/>
  <c r="F39" i="4"/>
  <c r="F36" i="4"/>
  <c r="F35" i="4"/>
  <c r="F34" i="4"/>
  <c r="F33" i="4"/>
  <c r="F30" i="4"/>
  <c r="F29" i="4"/>
  <c r="F28" i="4"/>
  <c r="F18" i="4"/>
  <c r="F17" i="4"/>
  <c r="F16" i="4"/>
  <c r="E22" i="4" l="1"/>
  <c r="B82" i="4" l="1"/>
  <c r="D88" i="4" l="1"/>
  <c r="D87" i="4"/>
  <c r="B87" i="4"/>
  <c r="B81" i="4"/>
  <c r="B77" i="4"/>
  <c r="B76" i="4"/>
  <c r="B75" i="4"/>
  <c r="B74" i="4"/>
  <c r="B72" i="4"/>
  <c r="D68" i="4"/>
  <c r="C3" i="4"/>
  <c r="B69" i="4"/>
  <c r="C43" i="4"/>
  <c r="B64" i="4"/>
  <c r="B63" i="4"/>
  <c r="B62" i="4"/>
  <c r="B61" i="4"/>
  <c r="B60" i="4"/>
  <c r="B55" i="4"/>
  <c r="B54" i="4"/>
  <c r="B44" i="4"/>
  <c r="B43" i="4"/>
  <c r="B38" i="4"/>
  <c r="B37" i="4"/>
  <c r="B32" i="4"/>
  <c r="B31" i="4"/>
  <c r="B26" i="4"/>
  <c r="C2" i="4"/>
  <c r="B6" i="4"/>
  <c r="I19" i="4" l="1"/>
  <c r="D60" i="4" l="1"/>
  <c r="E60" i="4"/>
  <c r="E54" i="4"/>
  <c r="D54" i="4"/>
  <c r="E43" i="4"/>
  <c r="F43" i="4" s="1"/>
  <c r="D43" i="4"/>
  <c r="E37" i="4" l="1"/>
  <c r="D37" i="4"/>
  <c r="E31" i="4"/>
  <c r="D31" i="4"/>
  <c r="D22" i="4"/>
  <c r="B23" i="4"/>
  <c r="I18" i="4"/>
  <c r="I17" i="4"/>
  <c r="J16" i="4"/>
  <c r="B19" i="4"/>
  <c r="B18" i="4"/>
  <c r="B17" i="4"/>
  <c r="I14" i="4" s="1"/>
  <c r="B16" i="4"/>
  <c r="B15" i="4"/>
  <c r="B14" i="4"/>
  <c r="G10" i="4"/>
  <c r="G22" i="4" s="1"/>
  <c r="C10" i="4"/>
  <c r="C22" i="4" s="1"/>
  <c r="B12" i="4"/>
  <c r="E19" i="4"/>
  <c r="D19" i="4"/>
  <c r="B11" i="4"/>
  <c r="E7" i="4"/>
  <c r="E8" i="4" s="1"/>
  <c r="C8" i="4"/>
  <c r="B8" i="4"/>
  <c r="B7" i="4"/>
  <c r="B5" i="4"/>
  <c r="B3" i="4"/>
  <c r="B1" i="4"/>
  <c r="D64" i="4" l="1"/>
  <c r="B24" i="4"/>
  <c r="D70" i="4"/>
  <c r="E64" i="4"/>
  <c r="D74" i="4" l="1"/>
  <c r="C19" i="4"/>
  <c r="F19" i="4" s="1"/>
  <c r="C54" i="4" l="1"/>
  <c r="F54" i="4" s="1"/>
  <c r="C31" i="4" l="1"/>
  <c r="F31" i="4" s="1"/>
  <c r="C37" i="4"/>
  <c r="F37" i="4" s="1"/>
  <c r="C60" i="4"/>
  <c r="F60" i="4" s="1"/>
  <c r="C64" i="4" l="1"/>
  <c r="F64" i="4" s="1"/>
</calcChain>
</file>

<file path=xl/sharedStrings.xml><?xml version="1.0" encoding="utf-8"?>
<sst xmlns="http://schemas.openxmlformats.org/spreadsheetml/2006/main" count="460" uniqueCount="439">
  <si>
    <t>1.2</t>
  </si>
  <si>
    <t>1.3</t>
  </si>
  <si>
    <t>etc.</t>
  </si>
  <si>
    <t>2.2</t>
  </si>
  <si>
    <t>2.3</t>
  </si>
  <si>
    <t>3.2</t>
  </si>
  <si>
    <t>3.3</t>
  </si>
  <si>
    <t xml:space="preserve">1.1 </t>
  </si>
  <si>
    <t>Titre du projet</t>
  </si>
  <si>
    <t>1. Dépenses de construction</t>
  </si>
  <si>
    <t>3. Personnel</t>
  </si>
  <si>
    <t>4. Dépenses courantes pour activités de projet</t>
  </si>
  <si>
    <t xml:space="preserve">     Sous-total dépenses courantes pour activités de projet</t>
  </si>
  <si>
    <t>5. Gestion de projet</t>
  </si>
  <si>
    <t xml:space="preserve">     Sous-total gestion de projet</t>
  </si>
  <si>
    <t>TOTAL</t>
  </si>
  <si>
    <t xml:space="preserve">     Sous-total dépenses uniques (investissements)</t>
  </si>
  <si>
    <t>2. Dépenses uniques (investissements)</t>
  </si>
  <si>
    <t xml:space="preserve">     Sous-total dépenses de construction</t>
  </si>
  <si>
    <t xml:space="preserve">     Sous-total personnel</t>
  </si>
  <si>
    <t xml:space="preserve">4.1 </t>
  </si>
  <si>
    <t xml:space="preserve">3.1 </t>
  </si>
  <si>
    <t xml:space="preserve">2.1 </t>
  </si>
  <si>
    <t>4.2</t>
  </si>
  <si>
    <t>4.3</t>
  </si>
  <si>
    <t>4.4</t>
  </si>
  <si>
    <t>4.5</t>
  </si>
  <si>
    <t>4.6</t>
  </si>
  <si>
    <t>4.7</t>
  </si>
  <si>
    <t>4.8</t>
  </si>
  <si>
    <t>6. Evaluation</t>
  </si>
  <si>
    <t>7. Audit</t>
  </si>
  <si>
    <t>Monnaie locale</t>
  </si>
  <si>
    <t>EUR</t>
  </si>
  <si>
    <t>BGN</t>
  </si>
  <si>
    <t>DKK</t>
  </si>
  <si>
    <t>PLN</t>
  </si>
  <si>
    <t>RON</t>
  </si>
  <si>
    <t>SEK</t>
  </si>
  <si>
    <t>CZK</t>
  </si>
  <si>
    <t>HUF</t>
  </si>
  <si>
    <t>AUD</t>
  </si>
  <si>
    <t>BRL</t>
  </si>
  <si>
    <t>CNY</t>
  </si>
  <si>
    <t>HKD</t>
  </si>
  <si>
    <t>INR</t>
  </si>
  <si>
    <t>IDR</t>
  </si>
  <si>
    <t>ISK</t>
  </si>
  <si>
    <t>ILS</t>
  </si>
  <si>
    <t>JPY</t>
  </si>
  <si>
    <t>CAD</t>
  </si>
  <si>
    <t>KRW</t>
  </si>
  <si>
    <t>MYR</t>
  </si>
  <si>
    <t>MXN</t>
  </si>
  <si>
    <t>NZD</t>
  </si>
  <si>
    <t>NOK</t>
  </si>
  <si>
    <t>PHP</t>
  </si>
  <si>
    <t>RUB</t>
  </si>
  <si>
    <t>CHF</t>
  </si>
  <si>
    <t>SGD</t>
  </si>
  <si>
    <t>ZAR</t>
  </si>
  <si>
    <t>THB</t>
  </si>
  <si>
    <t>TRY</t>
  </si>
  <si>
    <t>USD</t>
  </si>
  <si>
    <t>GBP</t>
  </si>
  <si>
    <t>AFN</t>
  </si>
  <si>
    <t>ALL</t>
  </si>
  <si>
    <t>DZD</t>
  </si>
  <si>
    <t>AOA</t>
  </si>
  <si>
    <t>ARS</t>
  </si>
  <si>
    <t>AMD</t>
  </si>
  <si>
    <t>AWG</t>
  </si>
  <si>
    <t>AZN</t>
  </si>
  <si>
    <t>BSD</t>
  </si>
  <si>
    <t>BHD</t>
  </si>
  <si>
    <t>BDT</t>
  </si>
  <si>
    <t>BBD</t>
  </si>
  <si>
    <t>BZD</t>
  </si>
  <si>
    <t>BMD</t>
  </si>
  <si>
    <t>BTN</t>
  </si>
  <si>
    <t>BOB</t>
  </si>
  <si>
    <t>BAM</t>
  </si>
  <si>
    <t>BWP</t>
  </si>
  <si>
    <t>BND</t>
  </si>
  <si>
    <t>BIF</t>
  </si>
  <si>
    <t>CLP</t>
  </si>
  <si>
    <t>CRC</t>
  </si>
  <si>
    <t>ANG</t>
  </si>
  <si>
    <t>DOP</t>
  </si>
  <si>
    <t>DJF</t>
  </si>
  <si>
    <t>ERN</t>
  </si>
  <si>
    <t>SZL</t>
  </si>
  <si>
    <t>FKP</t>
  </si>
  <si>
    <t>FJD</t>
  </si>
  <si>
    <t>GMD</t>
  </si>
  <si>
    <t>GEL</t>
  </si>
  <si>
    <t>GHS</t>
  </si>
  <si>
    <t>GIP</t>
  </si>
  <si>
    <t>GTQ</t>
  </si>
  <si>
    <t>GNF</t>
  </si>
  <si>
    <t>GYD</t>
  </si>
  <si>
    <t>HTG</t>
  </si>
  <si>
    <t>HNL</t>
  </si>
  <si>
    <t>IQD</t>
  </si>
  <si>
    <t>IRR</t>
  </si>
  <si>
    <t>JMD</t>
  </si>
  <si>
    <t>YER</t>
  </si>
  <si>
    <t>JOD</t>
  </si>
  <si>
    <t>KYD</t>
  </si>
  <si>
    <t>KHR</t>
  </si>
  <si>
    <t>CVE</t>
  </si>
  <si>
    <t>KZT</t>
  </si>
  <si>
    <t>QAR</t>
  </si>
  <si>
    <t>KES</t>
  </si>
  <si>
    <t>KGS</t>
  </si>
  <si>
    <t>COP</t>
  </si>
  <si>
    <t>KMF</t>
  </si>
  <si>
    <t>CDF</t>
  </si>
  <si>
    <t>CUP</t>
  </si>
  <si>
    <t>KWD</t>
  </si>
  <si>
    <t>LAK</t>
  </si>
  <si>
    <t>LSL</t>
  </si>
  <si>
    <t>LBP</t>
  </si>
  <si>
    <t>LRD</t>
  </si>
  <si>
    <t>LYD</t>
  </si>
  <si>
    <t>MOP</t>
  </si>
  <si>
    <t>MGA</t>
  </si>
  <si>
    <t>MWK</t>
  </si>
  <si>
    <t>MVR</t>
  </si>
  <si>
    <t>MAD</t>
  </si>
  <si>
    <t>MRU</t>
  </si>
  <si>
    <t>MUR</t>
  </si>
  <si>
    <t>MNT</t>
  </si>
  <si>
    <t>MZN</t>
  </si>
  <si>
    <t>MMK</t>
  </si>
  <si>
    <t>NAD</t>
  </si>
  <si>
    <t>NPR</t>
  </si>
  <si>
    <t>XPF</t>
  </si>
  <si>
    <t>NIO</t>
  </si>
  <si>
    <t>NGN</t>
  </si>
  <si>
    <t>MKD</t>
  </si>
  <si>
    <t>OMR</t>
  </si>
  <si>
    <t>PKR</t>
  </si>
  <si>
    <t>PAB</t>
  </si>
  <si>
    <t>PGK</t>
  </si>
  <si>
    <t>PYG</t>
  </si>
  <si>
    <t>PEN</t>
  </si>
  <si>
    <t>MDL</t>
  </si>
  <si>
    <t>RWF</t>
  </si>
  <si>
    <t>SBD</t>
  </si>
  <si>
    <t>ZMW</t>
  </si>
  <si>
    <t>WST</t>
  </si>
  <si>
    <t>SAR</t>
  </si>
  <si>
    <t>RSD</t>
  </si>
  <si>
    <t>SCR</t>
  </si>
  <si>
    <t>SLE</t>
  </si>
  <si>
    <t>ZWL</t>
  </si>
  <si>
    <t>SOS</t>
  </si>
  <si>
    <t>LKR</t>
  </si>
  <si>
    <t>SHP</t>
  </si>
  <si>
    <t>SDG</t>
  </si>
  <si>
    <t>SRD</t>
  </si>
  <si>
    <t>SYP</t>
  </si>
  <si>
    <t>STN</t>
  </si>
  <si>
    <t>SSP</t>
  </si>
  <si>
    <t>TJS</t>
  </si>
  <si>
    <t>TWD</t>
  </si>
  <si>
    <t>TZS</t>
  </si>
  <si>
    <t>TOP</t>
  </si>
  <si>
    <t>TTD</t>
  </si>
  <si>
    <t>TND</t>
  </si>
  <si>
    <t>TMT</t>
  </si>
  <si>
    <t>UGX</t>
  </si>
  <si>
    <t>UAH</t>
  </si>
  <si>
    <t>UYU</t>
  </si>
  <si>
    <t>UZS</t>
  </si>
  <si>
    <t>VUV</t>
  </si>
  <si>
    <t>VES</t>
  </si>
  <si>
    <t>AED</t>
  </si>
  <si>
    <t>VND</t>
  </si>
  <si>
    <t>BYN</t>
  </si>
  <si>
    <t>EGP</t>
  </si>
  <si>
    <t>ETB</t>
  </si>
  <si>
    <t>XCD</t>
  </si>
  <si>
    <t>XOF</t>
  </si>
  <si>
    <t>XAF</t>
  </si>
  <si>
    <t>Langue</t>
  </si>
  <si>
    <t>deutsch</t>
  </si>
  <si>
    <t>english</t>
  </si>
  <si>
    <t>português</t>
  </si>
  <si>
    <t>español</t>
  </si>
  <si>
    <t>français</t>
  </si>
  <si>
    <t>Projekttitel</t>
  </si>
  <si>
    <t>Summe</t>
  </si>
  <si>
    <t>Lokale Eigenleistung</t>
  </si>
  <si>
    <t>Sprache</t>
  </si>
  <si>
    <t>Lokalwährung</t>
  </si>
  <si>
    <t>1. Bauausgaben</t>
  </si>
  <si>
    <t>2. Einmalige Ausgaben (Investitionen)</t>
  </si>
  <si>
    <t>3. Personalkosten</t>
  </si>
  <si>
    <t xml:space="preserve">     Zwischensumme Bauausgaben</t>
  </si>
  <si>
    <t xml:space="preserve">     Zwischensumme Personalkosten</t>
  </si>
  <si>
    <t>4. Laufende Ausgaben für Projektaktivitäten</t>
  </si>
  <si>
    <t xml:space="preserve">     Zwischensumme Laufende Ausgaben für Projektaktivitäten</t>
  </si>
  <si>
    <t>5. Projektverwaltung</t>
  </si>
  <si>
    <t>6. Evaluierung</t>
  </si>
  <si>
    <t xml:space="preserve">     Zwischensumme Projektverwaltung</t>
  </si>
  <si>
    <t>8. Contingency reserve - after authorisation only</t>
  </si>
  <si>
    <t>8. Réserve - uniquement après accord</t>
  </si>
  <si>
    <t>8. Reserve - nur nach Genehmigung</t>
  </si>
  <si>
    <t xml:space="preserve">     Zwischensumme Einmalige Ausgaben (Investitionen)</t>
  </si>
  <si>
    <t>F I N A N Z B E R I C H T</t>
  </si>
  <si>
    <t>ÜBERSICHT ÜBER EINNAHMEN UND AUSGABEN</t>
  </si>
  <si>
    <t>von (TT MM JJJJ):</t>
  </si>
  <si>
    <t>bis (TT MM JJJJ):</t>
  </si>
  <si>
    <t>EINNAHMEN</t>
  </si>
  <si>
    <t>(in lokaler Währung)</t>
  </si>
  <si>
    <t>Datum</t>
  </si>
  <si>
    <t>Euro / USD</t>
  </si>
  <si>
    <t>Beiträge von dritter Seite</t>
  </si>
  <si>
    <t>Zinserträge</t>
  </si>
  <si>
    <t>GESAMT</t>
  </si>
  <si>
    <t>AUSGABEN</t>
  </si>
  <si>
    <t>ABSCHLUSS</t>
  </si>
  <si>
    <t>Saldo (Einnahmen minus Ausgaben)</t>
  </si>
  <si>
    <t>Saldenabstimmung:</t>
  </si>
  <si>
    <t>Bank</t>
  </si>
  <si>
    <t>Kasse</t>
  </si>
  <si>
    <t>Sonstiges (noch nicht eingelöste Schecks, Vorschüsse, Darlehen, etc.)</t>
  </si>
  <si>
    <t>Ich/Wir bestätige/n die Richtigkeit des vorliegenden Berichts unter Einhaltung des von beiden Partnern unterzeichneten Projektvertrages.</t>
  </si>
  <si>
    <t>Unterschrift einer weiteren autorisierten Person</t>
  </si>
  <si>
    <t xml:space="preserve">Funktion in der Organisation: </t>
  </si>
  <si>
    <t>Projektnummer</t>
  </si>
  <si>
    <t>Projektlaufzeit</t>
  </si>
  <si>
    <t>Aktueller Berichtszeitraum</t>
  </si>
  <si>
    <t>Bewilligtes Budget</t>
  </si>
  <si>
    <t>Einnahmen im Berichtszeitraum</t>
  </si>
  <si>
    <t>Ausgaben im Berichtszeitraum</t>
  </si>
  <si>
    <t>KMW Mittel*</t>
  </si>
  <si>
    <t>Saldovortrag (aus vorherigem Berichtszeitraum)</t>
  </si>
  <si>
    <t>Rate (Datum / Betrag der Gutschrift)</t>
  </si>
  <si>
    <t>Saldo für den Berichtszeitraum</t>
  </si>
  <si>
    <t>Ort, Datum                  Unterschrift des Projektverantwortlichen</t>
  </si>
  <si>
    <t>R A P P O R T   F I N A N C I E R</t>
  </si>
  <si>
    <t>APERÇU DES RECETTES ET DÉPENSES</t>
  </si>
  <si>
    <t>Numéro du projet</t>
  </si>
  <si>
    <t>Durée totale du projet</t>
  </si>
  <si>
    <t>Période actuelle couverte par le rapport</t>
  </si>
  <si>
    <t>RECETTES</t>
  </si>
  <si>
    <t>(en monnaie locale)</t>
  </si>
  <si>
    <t>Budget apprové</t>
  </si>
  <si>
    <t>Solde (de la période précédente)</t>
  </si>
  <si>
    <t>Recettes pendant la période du rapport</t>
  </si>
  <si>
    <t>de (JJ/MM/AAAA) :</t>
  </si>
  <si>
    <t>Contributions de tiers</t>
  </si>
  <si>
    <t>Fonds KMW*</t>
  </si>
  <si>
    <t>Date</t>
  </si>
  <si>
    <t>Dépenses pendant la période du rapport</t>
  </si>
  <si>
    <t>DÉPENSES</t>
  </si>
  <si>
    <t>versement (date/ montant du crédit)</t>
  </si>
  <si>
    <t>Solde à la fin de la période du rapport</t>
  </si>
  <si>
    <t>CLÔTURE DES COMPTES</t>
  </si>
  <si>
    <t>Solde (recettes moins dépenses)</t>
  </si>
  <si>
    <t>Rapprochement des soldes :</t>
  </si>
  <si>
    <t>Banque</t>
  </si>
  <si>
    <t>Caisse</t>
  </si>
  <si>
    <t>Divers (chèques non encaissés, avances, prêts, etc.)</t>
  </si>
  <si>
    <t>Signature d’une autre personne autorisée</t>
  </si>
  <si>
    <t xml:space="preserve">Fonction au sein de l’organisation : </t>
  </si>
  <si>
    <t>Intérêts bancaires</t>
  </si>
  <si>
    <t>Apport local</t>
  </si>
  <si>
    <t>Je confirme / Nous certifions que le présent rapport est exact et conforme au contrat de projet signé par les deux partenaires.</t>
  </si>
  <si>
    <t>Je confirme / Nous confirmons que l'apport local est monétaire.</t>
  </si>
  <si>
    <t xml:space="preserve">Ich/Wir bestätige/n, dass die lokale Eigenleistung monetär ist. </t>
  </si>
  <si>
    <t>Einnahmen der gesamten Projektlaufzeit</t>
  </si>
  <si>
    <t>Ausgaben der gesamten Projektlaufzeit</t>
  </si>
  <si>
    <t>Cumul recettes sur toute la période</t>
  </si>
  <si>
    <t>Cumul dépenses sur toute la période</t>
  </si>
  <si>
    <t>Begründung der Budgetüber- oder unterschreitung</t>
  </si>
  <si>
    <t>Explication du dépassement de budget</t>
  </si>
  <si>
    <t>% verwendetes Budget</t>
  </si>
  <si>
    <t>% erhaltene Einnahmen</t>
  </si>
  <si>
    <t>% budget consommé</t>
  </si>
  <si>
    <t>% des recettes perçues</t>
  </si>
  <si>
    <t xml:space="preserve">F I N A N C I A L  R E P O R T </t>
  </si>
  <si>
    <t>OVERVIEW - INCOME AND EXPENDITURE</t>
  </si>
  <si>
    <t>Project Number</t>
  </si>
  <si>
    <t>Project Duration</t>
  </si>
  <si>
    <t>Actual Reporting Period</t>
  </si>
  <si>
    <t>From (DD.MM.YYYY)</t>
  </si>
  <si>
    <t>To (DD.MM.YYYY)</t>
  </si>
  <si>
    <t>INCOME</t>
  </si>
  <si>
    <t>(In Local Currency)</t>
  </si>
  <si>
    <t>Approved Budget</t>
  </si>
  <si>
    <t>Income During Reporting Period</t>
  </si>
  <si>
    <t>Balance -  carried forward from previous reporting period</t>
  </si>
  <si>
    <t>Local Contribution</t>
  </si>
  <si>
    <t>Third Party Contribution</t>
  </si>
  <si>
    <t>Interest gains</t>
  </si>
  <si>
    <t>Total</t>
  </si>
  <si>
    <t>Installment (Date/ Amount Credited)</t>
  </si>
  <si>
    <t>Expenses in Reporting Period</t>
  </si>
  <si>
    <t>Project Title</t>
  </si>
  <si>
    <t>Language</t>
  </si>
  <si>
    <t>Local Currrency</t>
  </si>
  <si>
    <t>1. Building Expenditure</t>
  </si>
  <si>
    <t>Subtotal Building Expenses</t>
  </si>
  <si>
    <t>2. Non-Recurring Expenses (Investments)</t>
  </si>
  <si>
    <t>Subtotal: Non Recurring Expenses (Investments)</t>
  </si>
  <si>
    <t>3. Personnel Expenses</t>
  </si>
  <si>
    <t>Subtotal Personnel Expenses</t>
  </si>
  <si>
    <t>4. Ongoing Expenses for Project Activities</t>
  </si>
  <si>
    <t>Subtotal Ongoing Expenses for Project Activities</t>
  </si>
  <si>
    <t>5. Project Management</t>
  </si>
  <si>
    <t>Subtotal Project Management</t>
  </si>
  <si>
    <t>Summary</t>
  </si>
  <si>
    <t>Balance for the Reporting Period</t>
  </si>
  <si>
    <t>Balance (Income Minus Expenses)</t>
  </si>
  <si>
    <t>Balance Reconciliation</t>
  </si>
  <si>
    <t>Cash</t>
  </si>
  <si>
    <t>Others (Uncashed Cheque, advances, loans etc.)</t>
  </si>
  <si>
    <t>I/We confirm the accuracy of this report in compliance with the project contract signed by both partners.</t>
  </si>
  <si>
    <t>Place, date Signature of the person responsible for the project</t>
  </si>
  <si>
    <t>Signature of another authorized person</t>
  </si>
  <si>
    <t>Function within the organization:</t>
  </si>
  <si>
    <t xml:space="preserve">I/We confirm that the local contribution is monetary. </t>
  </si>
  <si>
    <t xml:space="preserve">Total project Income (Till date) </t>
  </si>
  <si>
    <t>% Income received</t>
  </si>
  <si>
    <t>Justification of budget surplus or deficit</t>
  </si>
  <si>
    <t>KMW Funds*</t>
  </si>
  <si>
    <t>% Used Budget</t>
  </si>
  <si>
    <t>Total Project Expenditure</t>
  </si>
  <si>
    <t>EXPENSES</t>
  </si>
  <si>
    <t>Resumo das receitas e despesas</t>
  </si>
  <si>
    <t xml:space="preserve">Número do projeto </t>
  </si>
  <si>
    <t>Duração do projeto</t>
  </si>
  <si>
    <t>de (DD MM AAAA):</t>
  </si>
  <si>
    <t>RECEITAS</t>
  </si>
  <si>
    <t>(em moeda local)</t>
  </si>
  <si>
    <t xml:space="preserve">Contribuição própria </t>
  </si>
  <si>
    <t>Subsídio KMW *</t>
  </si>
  <si>
    <t>Data</t>
  </si>
  <si>
    <t>DESPESAS</t>
  </si>
  <si>
    <t>Título do projeto</t>
  </si>
  <si>
    <t>Idioma</t>
  </si>
  <si>
    <t>Moeda local</t>
  </si>
  <si>
    <t>1. Despesas de construção (civil)</t>
  </si>
  <si>
    <t xml:space="preserve">Subtotal despesas de construção (civil) </t>
  </si>
  <si>
    <t>2. Despesas únicas (investimentos)</t>
  </si>
  <si>
    <t>Subtotal Despesas únicas (investimentos)</t>
  </si>
  <si>
    <t>3. Despesas com pessoal / recursos humanos</t>
  </si>
  <si>
    <t>Subtotal Despesas com pessoal / recursos humanos</t>
  </si>
  <si>
    <t>4. Custos de atividades de projeto</t>
  </si>
  <si>
    <t>Subtotal Custos de atividades de projeto</t>
  </si>
  <si>
    <t>5. Administração do projeto</t>
  </si>
  <si>
    <t>Subtotal Administração do projeto</t>
  </si>
  <si>
    <t>6. Avaliação</t>
  </si>
  <si>
    <t>8. Reserva - somente após autorização</t>
  </si>
  <si>
    <t>Saldo (receitas menos despesas</t>
  </si>
  <si>
    <t>Saldo do período de referência</t>
  </si>
  <si>
    <t>Outros (cheques não descontados, adiantamentos, empréstimos, etc.).</t>
  </si>
  <si>
    <t>Assinatura de uma outra pessoa devidamente autorizada</t>
  </si>
  <si>
    <t xml:space="preserve">Confirmo/confirmamos que a contribuição prória é monetária </t>
  </si>
  <si>
    <t xml:space="preserve">Despesas acumuladas desde o início de projeto </t>
  </si>
  <si>
    <t xml:space="preserve">Conciliação de saldo </t>
  </si>
  <si>
    <t>até (DD MM AAAA):</t>
  </si>
  <si>
    <t>transferência parcial (data, valor creditado)</t>
  </si>
  <si>
    <t>BALANÇO</t>
  </si>
  <si>
    <t>Banco</t>
  </si>
  <si>
    <t>Caixa</t>
  </si>
  <si>
    <t>Receitas do período de referência</t>
  </si>
  <si>
    <t>Receitas cumuladas (total desde o início)</t>
  </si>
  <si>
    <t>% Reiceitas recebidas</t>
  </si>
  <si>
    <t>Plano de custos e financiamento aprovado</t>
  </si>
  <si>
    <t>I N F O R M E  F I N A N C I E R O</t>
  </si>
  <si>
    <t>RELATÓRIO FINANCEIRO</t>
  </si>
  <si>
    <t>Número del proyecto</t>
  </si>
  <si>
    <t>Duración del proyecto</t>
  </si>
  <si>
    <t>Período de referencia</t>
  </si>
  <si>
    <t>Ingresos</t>
  </si>
  <si>
    <t>(en moneda local)</t>
  </si>
  <si>
    <t>Ingresos del período de referencia</t>
  </si>
  <si>
    <t>Ingresos acumulados (total desde el início)</t>
  </si>
  <si>
    <t>Saldo (procendente del período de referencia anterior)</t>
  </si>
  <si>
    <t>Saldo transportado (do período de referência anterior)</t>
  </si>
  <si>
    <t>Aporte propio</t>
  </si>
  <si>
    <t>Contribuções de terceiros</t>
  </si>
  <si>
    <t>Fondos KMW *</t>
  </si>
  <si>
    <t>Fecha</t>
  </si>
  <si>
    <t>EGRESOS</t>
  </si>
  <si>
    <t>Despesas do período de referência</t>
  </si>
  <si>
    <t>Egresos del período de referencia</t>
  </si>
  <si>
    <t>Título del proyecto</t>
  </si>
  <si>
    <t>Moneda local</t>
  </si>
  <si>
    <t>1. Gastos de construcción</t>
  </si>
  <si>
    <t>Subtotal gastos de construcción</t>
  </si>
  <si>
    <t>2. Gastos extraordinarios (inversiones)</t>
  </si>
  <si>
    <t>3. Gastos de personal</t>
  </si>
  <si>
    <t>Subtotal gastos de personal</t>
  </si>
  <si>
    <t>4. Gastos corrientes para actividades del proyecto</t>
  </si>
  <si>
    <t xml:space="preserve">5. Gastos administrativos del proyecto / Gestión del proyecto </t>
  </si>
  <si>
    <t>Subtotal gastos administrativos del proyecto</t>
  </si>
  <si>
    <t>6. Evaluación</t>
  </si>
  <si>
    <t>7. Auditoría externa</t>
  </si>
  <si>
    <t>8. Reserva - solo previa autorización</t>
  </si>
  <si>
    <t>CIERRE DE CUENTAS</t>
  </si>
  <si>
    <t>Saldo en el período de referencia</t>
  </si>
  <si>
    <t>Saldo (ingresos menos egresos)</t>
  </si>
  <si>
    <t xml:space="preserve">Conciliación de saldos </t>
  </si>
  <si>
    <t>Caja</t>
  </si>
  <si>
    <t>Firma de otra persona autorizada</t>
  </si>
  <si>
    <t xml:space="preserve">Cargo  o Función dentro de la organización: </t>
  </si>
  <si>
    <t>Egresos acumulados desde el início del proyecto</t>
  </si>
  <si>
    <t>Resumen de los ingresos y egresos</t>
  </si>
  <si>
    <t>hasta (DD MM AAAA)</t>
  </si>
  <si>
    <t>Presupuesto aprobado</t>
  </si>
  <si>
    <t>% Ingresos recibidos</t>
  </si>
  <si>
    <t>Justificación del superávit / déficit presupuestario</t>
  </si>
  <si>
    <t>Justificação do superávit / déficit orçamentário</t>
  </si>
  <si>
    <t>Aportes de terceros</t>
  </si>
  <si>
    <t>Intereses acreedores percibidos</t>
  </si>
  <si>
    <t>Cuota (fecha e importe del pago)</t>
  </si>
  <si>
    <t xml:space="preserve">Subtotal gastos extraordinarios (inversiones) </t>
  </si>
  <si>
    <t>Subtotal gastos corrientes para actividades del proyecto</t>
  </si>
  <si>
    <t>Otros (cheques aún no cobrados, anticipos, créditos, etc.)</t>
  </si>
  <si>
    <t xml:space="preserve">Por la presente certifico/certificamos la corrección del presente informe, el cual cumple las disposiciones del contrato de proyecto </t>
  </si>
  <si>
    <t>Lieu, date                  Signature du responsable du projet</t>
  </si>
  <si>
    <t>Local, data e assinatura do responsável do projeto</t>
  </si>
  <si>
    <t>Lugar, fecha, firma del resonsable de proyecto</t>
  </si>
  <si>
    <t xml:space="preserve">Confirmo/confirmamos que el aporte propio es monetario </t>
  </si>
  <si>
    <t xml:space="preserve">Ejecución presupuestaria (en %) </t>
  </si>
  <si>
    <t>Execução orçamentária (em %)</t>
  </si>
  <si>
    <t>Declaro/declaramos a veracidade deste relatório em conformidade com o contrato firmado entre as partes.</t>
  </si>
  <si>
    <t>Período de referência</t>
  </si>
  <si>
    <t>Juros credores auferidos</t>
  </si>
  <si>
    <t>7. Auditoria externa</t>
  </si>
  <si>
    <t>Função / cargo na organização:</t>
  </si>
  <si>
    <t>3.4</t>
  </si>
  <si>
    <t>à (JJ/MM/AAAA)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</si>
</sst>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3" xfId="0" applyFont="1" applyBorder="1"/>
    <xf numFmtId="0" fontId="8" fillId="0" borderId="6" xfId="0" applyFont="1" applyBorder="1"/>
    <xf numFmtId="0" fontId="8" fillId="0" borderId="8" xfId="0" applyFont="1" applyBorder="1"/>
    <xf numFmtId="0" fontId="3" fillId="0" borderId="5" xfId="0" applyFont="1" applyBorder="1"/>
    <xf numFmtId="0" fontId="8" fillId="0" borderId="0" xfId="0" applyFont="1" applyAlignment="1">
      <alignment horizontal="center"/>
    </xf>
    <xf numFmtId="0" fontId="8" fillId="0" borderId="4" xfId="0" applyFont="1" applyBorder="1"/>
    <xf numFmtId="3" fontId="8" fillId="0" borderId="4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3" fillId="0" borderId="41" xfId="0" applyFont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vertical="top"/>
    </xf>
    <xf numFmtId="0" fontId="8" fillId="0" borderId="17" xfId="0" applyFont="1" applyBorder="1"/>
    <xf numFmtId="0" fontId="3" fillId="0" borderId="37" xfId="0" applyFont="1" applyBorder="1" applyAlignment="1">
      <alignment vertical="top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3" borderId="39" xfId="0" applyFont="1" applyFill="1" applyBorder="1" applyAlignment="1">
      <alignment vertical="top"/>
    </xf>
    <xf numFmtId="3" fontId="8" fillId="3" borderId="28" xfId="0" applyNumberFormat="1" applyFont="1" applyFill="1" applyBorder="1" applyAlignment="1">
      <alignment horizontal="right"/>
    </xf>
    <xf numFmtId="0" fontId="8" fillId="3" borderId="33" xfId="0" applyFont="1" applyFill="1" applyBorder="1" applyAlignment="1">
      <alignment horizontal="right"/>
    </xf>
    <xf numFmtId="0" fontId="8" fillId="3" borderId="31" xfId="0" applyFont="1" applyFill="1" applyBorder="1" applyAlignment="1">
      <alignment horizontal="right"/>
    </xf>
    <xf numFmtId="0" fontId="8" fillId="0" borderId="10" xfId="0" applyFont="1" applyBorder="1"/>
    <xf numFmtId="0" fontId="3" fillId="0" borderId="20" xfId="0" applyFont="1" applyBorder="1" applyAlignment="1">
      <alignment vertical="center"/>
    </xf>
    <xf numFmtId="0" fontId="8" fillId="0" borderId="23" xfId="0" applyFont="1" applyBorder="1"/>
    <xf numFmtId="0" fontId="8" fillId="0" borderId="0" xfId="0" applyFont="1" applyAlignment="1">
      <alignment horizontal="left" vertical="center" wrapText="1"/>
    </xf>
    <xf numFmtId="0" fontId="3" fillId="0" borderId="22" xfId="0" applyFont="1" applyBorder="1"/>
    <xf numFmtId="3" fontId="3" fillId="5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9" fontId="8" fillId="0" borderId="1" xfId="0" applyNumberFormat="1" applyFont="1" applyBorder="1" applyAlignment="1">
      <alignment horizontal="right"/>
    </xf>
    <xf numFmtId="0" fontId="3" fillId="3" borderId="43" xfId="0" applyFont="1" applyFill="1" applyBorder="1"/>
    <xf numFmtId="3" fontId="3" fillId="3" borderId="11" xfId="0" applyNumberFormat="1" applyFont="1" applyFill="1" applyBorder="1" applyAlignment="1">
      <alignment horizontal="right"/>
    </xf>
    <xf numFmtId="9" fontId="3" fillId="3" borderId="11" xfId="0" applyNumberFormat="1" applyFont="1" applyFill="1" applyBorder="1" applyAlignment="1">
      <alignment horizontal="right"/>
    </xf>
    <xf numFmtId="3" fontId="3" fillId="3" borderId="35" xfId="0" applyNumberFormat="1" applyFont="1" applyFill="1" applyBorder="1"/>
    <xf numFmtId="3" fontId="3" fillId="5" borderId="1" xfId="0" applyNumberFormat="1" applyFont="1" applyFill="1" applyBorder="1" applyAlignment="1">
      <alignment horizontal="right"/>
    </xf>
    <xf numFmtId="9" fontId="3" fillId="0" borderId="1" xfId="0" applyNumberFormat="1" applyFont="1" applyBorder="1"/>
    <xf numFmtId="3" fontId="3" fillId="0" borderId="30" xfId="0" applyNumberFormat="1" applyFont="1" applyBorder="1"/>
    <xf numFmtId="9" fontId="8" fillId="0" borderId="1" xfId="0" applyNumberFormat="1" applyFont="1" applyBorder="1"/>
    <xf numFmtId="3" fontId="3" fillId="0" borderId="0" xfId="0" applyNumberFormat="1" applyFont="1"/>
    <xf numFmtId="0" fontId="3" fillId="3" borderId="40" xfId="0" applyFont="1" applyFill="1" applyBorder="1"/>
    <xf numFmtId="3" fontId="3" fillId="3" borderId="33" xfId="0" applyNumberFormat="1" applyFont="1" applyFill="1" applyBorder="1" applyAlignment="1">
      <alignment horizontal="right"/>
    </xf>
    <xf numFmtId="9" fontId="3" fillId="3" borderId="33" xfId="0" applyNumberFormat="1" applyFont="1" applyFill="1" applyBorder="1"/>
    <xf numFmtId="3" fontId="3" fillId="3" borderId="31" xfId="0" applyNumberFormat="1" applyFont="1" applyFill="1" applyBorder="1"/>
    <xf numFmtId="0" fontId="3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24" xfId="0" applyFont="1" applyBorder="1"/>
    <xf numFmtId="3" fontId="8" fillId="0" borderId="15" xfId="0" applyNumberFormat="1" applyFont="1" applyBorder="1"/>
    <xf numFmtId="0" fontId="8" fillId="0" borderId="24" xfId="0" applyFont="1" applyBorder="1"/>
    <xf numFmtId="0" fontId="8" fillId="0" borderId="47" xfId="0" applyFont="1" applyBorder="1"/>
    <xf numFmtId="0" fontId="3" fillId="0" borderId="23" xfId="0" applyFont="1" applyBorder="1"/>
    <xf numFmtId="49" fontId="8" fillId="0" borderId="2" xfId="0" applyNumberFormat="1" applyFont="1" applyBorder="1"/>
    <xf numFmtId="49" fontId="8" fillId="0" borderId="0" xfId="0" applyNumberFormat="1" applyFont="1" applyAlignment="1">
      <alignment horizontal="left"/>
    </xf>
    <xf numFmtId="49" fontId="8" fillId="0" borderId="26" xfId="0" applyNumberFormat="1" applyFont="1" applyBorder="1"/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7" fillId="0" borderId="0" xfId="0" applyFont="1"/>
    <xf numFmtId="0" fontId="7" fillId="0" borderId="48" xfId="0" applyFont="1" applyBorder="1"/>
    <xf numFmtId="0" fontId="7" fillId="0" borderId="50" xfId="0" applyFont="1" applyBorder="1"/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0" xfId="4" applyFont="1" applyFill="1" applyAlignment="1">
      <alignment wrapText="1"/>
    </xf>
    <xf numFmtId="0" fontId="4" fillId="2" borderId="0" xfId="4" applyFont="1" applyFill="1" applyAlignment="1">
      <alignment wrapText="1"/>
    </xf>
    <xf numFmtId="0" fontId="7" fillId="0" borderId="25" xfId="0" applyFont="1" applyBorder="1" applyAlignment="1">
      <alignment horizontal="right"/>
    </xf>
    <xf numFmtId="9" fontId="7" fillId="0" borderId="11" xfId="1" applyFont="1" applyBorder="1" applyAlignment="1">
      <alignment horizontal="right"/>
    </xf>
    <xf numFmtId="9" fontId="7" fillId="0" borderId="32" xfId="1" applyFont="1" applyBorder="1" applyAlignment="1">
      <alignment horizontal="right"/>
    </xf>
    <xf numFmtId="9" fontId="7" fillId="3" borderId="33" xfId="1" applyFont="1" applyFill="1" applyBorder="1" applyAlignment="1">
      <alignment horizontal="right"/>
    </xf>
    <xf numFmtId="3" fontId="7" fillId="0" borderId="0" xfId="0" applyNumberFormat="1" applyFont="1"/>
    <xf numFmtId="9" fontId="10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11" fillId="0" borderId="42" xfId="0" applyFont="1" applyBorder="1" applyAlignment="1">
      <alignment horizontal="center"/>
    </xf>
    <xf numFmtId="0" fontId="7" fillId="4" borderId="52" xfId="0" applyFont="1" applyFill="1" applyBorder="1" applyProtection="1">
      <protection locked="0"/>
    </xf>
    <xf numFmtId="0" fontId="7" fillId="4" borderId="9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19" xfId="0" applyFont="1" applyBorder="1" applyProtection="1">
      <protection locked="0"/>
    </xf>
    <xf numFmtId="14" fontId="8" fillId="0" borderId="19" xfId="0" applyNumberFormat="1" applyFont="1" applyBorder="1" applyProtection="1">
      <protection locked="0"/>
    </xf>
    <xf numFmtId="3" fontId="8" fillId="5" borderId="25" xfId="0" applyNumberFormat="1" applyFont="1" applyFill="1" applyBorder="1" applyAlignment="1" applyProtection="1">
      <alignment horizontal="right"/>
      <protection locked="0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3" fontId="8" fillId="0" borderId="25" xfId="0" applyNumberFormat="1" applyFont="1" applyBorder="1" applyAlignment="1" applyProtection="1">
      <alignment horizontal="right"/>
      <protection locked="0"/>
    </xf>
    <xf numFmtId="3" fontId="8" fillId="5" borderId="11" xfId="0" applyNumberFormat="1" applyFont="1" applyFill="1" applyBorder="1" applyAlignment="1" applyProtection="1">
      <alignment horizontal="right"/>
      <protection locked="0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5" borderId="32" xfId="0" applyNumberFormat="1" applyFont="1" applyFill="1" applyBorder="1" applyAlignment="1" applyProtection="1">
      <alignment horizontal="right"/>
      <protection locked="0"/>
    </xf>
    <xf numFmtId="3" fontId="8" fillId="0" borderId="12" xfId="0" applyNumberFormat="1" applyFont="1" applyBorder="1" applyAlignment="1" applyProtection="1">
      <alignment horizontal="right"/>
      <protection locked="0"/>
    </xf>
    <xf numFmtId="3" fontId="8" fillId="0" borderId="32" xfId="0" applyNumberFormat="1" applyFont="1" applyBorder="1" applyAlignment="1" applyProtection="1">
      <alignment horizontal="right"/>
      <protection locked="0"/>
    </xf>
    <xf numFmtId="0" fontId="8" fillId="0" borderId="34" xfId="0" applyFont="1" applyBorder="1" applyAlignment="1" applyProtection="1">
      <alignment horizontal="right"/>
      <protection locked="0"/>
    </xf>
    <xf numFmtId="0" fontId="8" fillId="0" borderId="35" xfId="0" applyFont="1" applyBorder="1" applyAlignment="1" applyProtection="1">
      <alignment horizontal="right"/>
      <protection locked="0"/>
    </xf>
    <xf numFmtId="0" fontId="8" fillId="0" borderId="36" xfId="0" applyFont="1" applyBorder="1" applyAlignment="1" applyProtection="1">
      <alignment horizontal="right"/>
      <protection locked="0"/>
    </xf>
    <xf numFmtId="3" fontId="8" fillId="0" borderId="7" xfId="0" applyNumberFormat="1" applyFont="1" applyBorder="1" applyProtection="1">
      <protection locked="0"/>
    </xf>
    <xf numFmtId="3" fontId="8" fillId="0" borderId="44" xfId="0" applyNumberFormat="1" applyFont="1" applyBorder="1" applyProtection="1">
      <protection locked="0"/>
    </xf>
    <xf numFmtId="3" fontId="8" fillId="0" borderId="45" xfId="0" applyNumberFormat="1" applyFont="1" applyBorder="1" applyProtection="1">
      <protection locked="0"/>
    </xf>
    <xf numFmtId="3" fontId="8" fillId="0" borderId="46" xfId="0" applyNumberFormat="1" applyFont="1" applyBorder="1" applyProtection="1">
      <protection locked="0"/>
    </xf>
    <xf numFmtId="0" fontId="8" fillId="0" borderId="22" xfId="0" applyFont="1" applyBorder="1" applyProtection="1">
      <protection locked="0"/>
    </xf>
    <xf numFmtId="3" fontId="8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0" fontId="8" fillId="0" borderId="30" xfId="0" applyFont="1" applyBorder="1" applyAlignment="1" applyProtection="1">
      <alignment horizontal="center"/>
      <protection locked="0"/>
    </xf>
    <xf numFmtId="3" fontId="8" fillId="5" borderId="1" xfId="0" applyNumberFormat="1" applyFont="1" applyFill="1" applyBorder="1" applyAlignment="1" applyProtection="1">
      <alignment horizontal="right"/>
      <protection locked="0"/>
    </xf>
    <xf numFmtId="3" fontId="8" fillId="0" borderId="30" xfId="0" applyNumberFormat="1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3" fillId="0" borderId="22" xfId="0" applyFont="1" applyBorder="1" applyProtection="1">
      <protection locked="0"/>
    </xf>
    <xf numFmtId="3" fontId="3" fillId="5" borderId="1" xfId="0" applyNumberFormat="1" applyFont="1" applyFill="1" applyBorder="1" applyAlignment="1" applyProtection="1">
      <alignment horizontal="right"/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0" fontId="10" fillId="0" borderId="22" xfId="0" applyFont="1" applyBorder="1" applyProtection="1">
      <protection locked="0"/>
    </xf>
    <xf numFmtId="3" fontId="10" fillId="5" borderId="1" xfId="0" applyNumberFormat="1" applyFont="1" applyFill="1" applyBorder="1" applyAlignment="1" applyProtection="1">
      <alignment horizontal="right"/>
      <protection locked="0"/>
    </xf>
    <xf numFmtId="3" fontId="10" fillId="0" borderId="1" xfId="0" applyNumberFormat="1" applyFont="1" applyBorder="1" applyAlignment="1" applyProtection="1">
      <alignment horizontal="right"/>
      <protection locked="0"/>
    </xf>
    <xf numFmtId="3" fontId="3" fillId="0" borderId="30" xfId="0" applyNumberFormat="1" applyFont="1" applyBorder="1" applyProtection="1">
      <protection locked="0"/>
    </xf>
    <xf numFmtId="3" fontId="10" fillId="0" borderId="30" xfId="0" applyNumberFormat="1" applyFont="1" applyBorder="1" applyProtection="1">
      <protection locked="0"/>
    </xf>
    <xf numFmtId="3" fontId="8" fillId="0" borderId="49" xfId="0" applyNumberFormat="1" applyFont="1" applyBorder="1" applyProtection="1">
      <protection locked="0"/>
    </xf>
    <xf numFmtId="3" fontId="8" fillId="0" borderId="51" xfId="0" applyNumberFormat="1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7">
    <cellStyle name="Prozent" xfId="1" builtinId="5"/>
    <cellStyle name="Prozent 2" xfId="3" xr:uid="{00000000-0005-0000-0000-000001000000}"/>
    <cellStyle name="Prozent 2 2" xfId="6" xr:uid="{00000000-0005-0000-0000-000002000000}"/>
    <cellStyle name="Standard" xfId="0" builtinId="0"/>
    <cellStyle name="Standard 2" xfId="2" xr:uid="{00000000-0005-0000-0000-000004000000}"/>
    <cellStyle name="Standard 2 2" xfId="5" xr:uid="{00000000-0005-0000-0000-000005000000}"/>
    <cellStyle name="Standard 3" xfId="4" xr:uid="{00000000-0005-0000-0000-000006000000}"/>
  </cellStyles>
  <dxfs count="0"/>
  <tableStyles count="0" defaultTableStyle="TableStyleMedium9" defaultPivotStyle="PivotStyleLight16"/>
  <colors>
    <mruColors>
      <color rgb="FFFFCC00"/>
      <color rgb="FFFFD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7</xdr:col>
      <xdr:colOff>241299</xdr:colOff>
      <xdr:row>4</xdr:row>
      <xdr:rowOff>121771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5E8FE1-D58C-451F-BD75-27A8F1730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3248024" cy="772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3"/>
  <sheetViews>
    <sheetView showGridLines="0" tabSelected="1" zoomScaleNormal="100" zoomScaleSheetLayoutView="75" workbookViewId="0">
      <pane ySplit="8" topLeftCell="A48" activePane="bottomLeft" state="frozen"/>
      <selection pane="bottomLeft" activeCell="D72" sqref="D72"/>
    </sheetView>
  </sheetViews>
  <sheetFormatPr baseColWidth="10" defaultColWidth="10.85546875" defaultRowHeight="12.75" x14ac:dyDescent="0.2"/>
  <cols>
    <col min="1" max="1" width="3.28515625" style="3" customWidth="1"/>
    <col min="2" max="2" width="55.85546875" style="3" customWidth="1"/>
    <col min="3" max="3" width="15.5703125" style="3" customWidth="1"/>
    <col min="4" max="4" width="18.7109375" style="3" bestFit="1" customWidth="1"/>
    <col min="5" max="5" width="18.7109375" style="3" customWidth="1"/>
    <col min="6" max="6" width="11.7109375" style="3" customWidth="1"/>
    <col min="7" max="7" width="18.7109375" style="3" customWidth="1"/>
    <col min="8" max="8" width="4" style="3" customWidth="1"/>
    <col min="9" max="9" width="31.28515625" style="3" customWidth="1"/>
    <col min="10" max="16384" width="10.85546875" style="3"/>
  </cols>
  <sheetData>
    <row r="1" spans="2:11" x14ac:dyDescent="0.2">
      <c r="B1" s="1" t="str">
        <f>IF('Relatório financeiro'!$D$2="","",VLOOKUP('Relatório financeiro'!$D$2,Sprachversionen!$B:$BN,2,FALSE))</f>
        <v>RELATÓRIO FINANCEIRO</v>
      </c>
      <c r="H1" s="1"/>
    </row>
    <row r="2" spans="2:11" x14ac:dyDescent="0.2">
      <c r="C2" s="68" t="str">
        <f>IF($D$2="","Chose your language",VLOOKUP($D$2,Sprachversionen!$B:$BN,27,FALSE))</f>
        <v>Idioma</v>
      </c>
      <c r="D2" s="84" t="s">
        <v>189</v>
      </c>
    </row>
    <row r="3" spans="2:11" x14ac:dyDescent="0.2">
      <c r="B3" s="1" t="str">
        <f>IF('Relatório financeiro'!$D$2="","",VLOOKUP('Relatório financeiro'!$D$2,Sprachversionen!$B:$BN,3,FALSE))</f>
        <v>Resumo das receitas e despesas</v>
      </c>
      <c r="C3" s="68" t="str">
        <f>IF($D$3="","Chose your currency",VLOOKUP($D$2,Sprachversionen!$B:$BN,28,FALSE))</f>
        <v>Chose your currency</v>
      </c>
      <c r="D3" s="85"/>
    </row>
    <row r="5" spans="2:11" x14ac:dyDescent="0.2">
      <c r="B5" s="3" t="str">
        <f>IF('Relatório financeiro'!$D$2="","",VLOOKUP('Relatório financeiro'!$D$2,Sprachversionen!$B:$BN,4,FALSE))</f>
        <v xml:space="preserve">Número do projeto </v>
      </c>
      <c r="C5" s="86"/>
      <c r="D5" s="87"/>
      <c r="E5" s="87"/>
      <c r="F5" s="87"/>
      <c r="G5" s="87"/>
    </row>
    <row r="6" spans="2:11" x14ac:dyDescent="0.2">
      <c r="B6" s="3" t="str">
        <f>IF('Relatório financeiro'!$D$2="","",VLOOKUP('Relatório financeiro'!$D$2,Sprachversionen!$B:$BN,26,FALSE))</f>
        <v>Título do projeto</v>
      </c>
      <c r="C6" s="88"/>
      <c r="D6" s="86"/>
      <c r="E6" s="86"/>
      <c r="F6" s="86"/>
      <c r="G6" s="86"/>
    </row>
    <row r="7" spans="2:11" x14ac:dyDescent="0.2">
      <c r="B7" s="3" t="str">
        <f>IF('Relatório financeiro'!$D$2="","",VLOOKUP('Relatório financeiro'!$D$2,Sprachversionen!$B:$BN,5,FALSE))</f>
        <v>Duração do projeto</v>
      </c>
      <c r="C7" s="88" t="str">
        <f>IF('Relatório financeiro'!$D$2="","",VLOOKUP('Relatório financeiro'!$D$2,Sprachversionen!$B:$BN,7,FALSE))</f>
        <v>de (DD MM AAAA):</v>
      </c>
      <c r="D7" s="88"/>
      <c r="E7" s="88" t="str">
        <f>IF('Relatório financeiro'!$D$2="","",VLOOKUP('Relatório financeiro'!$D$2,Sprachversionen!$B:$BN,8,FALSE))</f>
        <v>até (DD MM AAAA):</v>
      </c>
      <c r="F7" s="87"/>
      <c r="G7" s="88"/>
    </row>
    <row r="8" spans="2:11" x14ac:dyDescent="0.2">
      <c r="B8" s="3" t="str">
        <f>IF('Relatório financeiro'!$D$2="","",VLOOKUP('Relatório financeiro'!$D$2,Sprachversionen!$B:$BN,6,FALSE))</f>
        <v>Período de referência</v>
      </c>
      <c r="C8" s="88" t="str">
        <f>C7</f>
        <v>de (DD MM AAAA):</v>
      </c>
      <c r="D8" s="88"/>
      <c r="E8" s="88" t="str">
        <f>E7</f>
        <v>até (DD MM AAAA):</v>
      </c>
      <c r="F8" s="89"/>
      <c r="G8" s="88"/>
    </row>
    <row r="9" spans="2:11" ht="13.5" thickBot="1" x14ac:dyDescent="0.25">
      <c r="C9" s="68"/>
      <c r="F9" s="68"/>
    </row>
    <row r="10" spans="2:11" ht="12.6" customHeight="1" x14ac:dyDescent="0.2">
      <c r="B10" s="13"/>
      <c r="C10" s="127" t="str">
        <f>IF('Relatório financeiro'!$D$2="","",VLOOKUP('Relatório financeiro'!$D$2,Sprachversionen!$B:$BN,11,FALSE))</f>
        <v>Plano de custos e financiamento aprovado</v>
      </c>
      <c r="D10" s="130" t="str">
        <f>IF('Relatório financeiro'!$D$2="","",VLOOKUP('Relatório financeiro'!$D$2,Sprachversionen!$B:$BN,12,FALSE))</f>
        <v>Receitas do período de referência</v>
      </c>
      <c r="E10" s="127" t="str">
        <f>IF('Relatório financeiro'!$D$2="","",VLOOKUP('Relatório financeiro'!$D$2,Sprachversionen!$B:$BN,13,FALSE))</f>
        <v>Receitas cumuladas (total desde o início)</v>
      </c>
      <c r="F10" s="133" t="str">
        <f>IF('Relatório financeiro'!$D$2="","",VLOOKUP('Relatório financeiro'!$D$2,Sprachversionen!$B:$BN,14,FALSE))</f>
        <v>% Reiceitas recebidas</v>
      </c>
      <c r="G10" s="124" t="str">
        <f>IF('Relatório financeiro'!$D$2="","",VLOOKUP('Relatório financeiro'!$D$2,Sprachversionen!$B:$BN,15,FALSE))</f>
        <v>Justificação do superávit / déficit orçamentário</v>
      </c>
    </row>
    <row r="11" spans="2:11" ht="12.6" customHeight="1" x14ac:dyDescent="0.2">
      <c r="B11" s="14" t="str">
        <f>IF('Relatório financeiro'!$D$2="","",VLOOKUP('Relatório financeiro'!$D$2,Sprachversionen!$B:$BN,9,FALSE))</f>
        <v>RECEITAS</v>
      </c>
      <c r="C11" s="128"/>
      <c r="D11" s="131"/>
      <c r="E11" s="128"/>
      <c r="F11" s="134"/>
      <c r="G11" s="125"/>
    </row>
    <row r="12" spans="2:11" ht="12.6" customHeight="1" x14ac:dyDescent="0.2">
      <c r="B12" s="16" t="str">
        <f>IF('Relatório financeiro'!$D$2="","",VLOOKUP('Relatório financeiro'!$D$2,Sprachversionen!$B:$BN,10,FALSE))</f>
        <v>(em moeda local)</v>
      </c>
      <c r="C12" s="128"/>
      <c r="D12" s="131"/>
      <c r="E12" s="128"/>
      <c r="F12" s="134"/>
      <c r="G12" s="125"/>
    </row>
    <row r="13" spans="2:11" x14ac:dyDescent="0.2">
      <c r="B13" s="17"/>
      <c r="C13" s="129"/>
      <c r="D13" s="132"/>
      <c r="E13" s="129"/>
      <c r="F13" s="135"/>
      <c r="G13" s="126"/>
    </row>
    <row r="14" spans="2:11" x14ac:dyDescent="0.2">
      <c r="B14" s="18" t="str">
        <f>IF('Relatório financeiro'!$D$2="","",VLOOKUP('Relatório financeiro'!$D$2,Sprachversionen!$B:$BN,16,FALSE))</f>
        <v>Saldo transportado (do período de referência anterior)</v>
      </c>
      <c r="C14" s="90">
        <v>0</v>
      </c>
      <c r="D14" s="91"/>
      <c r="E14" s="92"/>
      <c r="F14" s="76"/>
      <c r="G14" s="98"/>
      <c r="I14" s="8" t="str">
        <f>B17</f>
        <v>Subsídio KMW *</v>
      </c>
      <c r="J14" s="10"/>
      <c r="K14" s="19"/>
    </row>
    <row r="15" spans="2:11" x14ac:dyDescent="0.2">
      <c r="B15" s="20" t="str">
        <f>IF('Relatório financeiro'!$D$2="","",VLOOKUP('Relatório financeiro'!$D$2,Sprachversionen!$B:$BN,17,FALSE))</f>
        <v xml:space="preserve">Contribuição própria </v>
      </c>
      <c r="C15" s="93">
        <v>0</v>
      </c>
      <c r="D15" s="94"/>
      <c r="E15" s="94"/>
      <c r="F15" s="77">
        <f>IFERROR(E15/C15,0)</f>
        <v>0</v>
      </c>
      <c r="G15" s="99"/>
      <c r="I15" s="6"/>
      <c r="K15" s="7"/>
    </row>
    <row r="16" spans="2:11" ht="13.5" customHeight="1" x14ac:dyDescent="0.2">
      <c r="B16" s="21" t="str">
        <f>IF('Relatório financeiro'!$D$2="","",VLOOKUP('Relatório financeiro'!$D$2,Sprachversionen!$B:$BN,18,FALSE))</f>
        <v>Contribuções de terceiros</v>
      </c>
      <c r="C16" s="93">
        <v>0</v>
      </c>
      <c r="D16" s="94"/>
      <c r="E16" s="94"/>
      <c r="F16" s="77">
        <f t="shared" ref="F16:F19" si="0">IFERROR(E16/C16,0)</f>
        <v>0</v>
      </c>
      <c r="G16" s="99"/>
      <c r="I16" s="6"/>
      <c r="J16" s="64" t="str">
        <f>IF('Relatório financeiro'!$D$2="","",VLOOKUP('Relatório financeiro'!$D$2,Sprachversionen!$B:$BN,22,FALSE))</f>
        <v>Data</v>
      </c>
      <c r="K16" s="12" t="s">
        <v>218</v>
      </c>
    </row>
    <row r="17" spans="2:11" x14ac:dyDescent="0.2">
      <c r="B17" s="20" t="str">
        <f>IF('Relatório financeiro'!$D$2="","",VLOOKUP('Relatório financeiro'!$D$2,Sprachversionen!$B:$BN,19,FALSE))</f>
        <v>Subsídio KMW *</v>
      </c>
      <c r="C17" s="93">
        <v>0</v>
      </c>
      <c r="D17" s="94"/>
      <c r="E17" s="94"/>
      <c r="F17" s="77">
        <f t="shared" si="0"/>
        <v>0</v>
      </c>
      <c r="G17" s="99"/>
      <c r="I17" s="6" t="str">
        <f>"1. "&amp;IF('Relatório financeiro'!$D$2="","",VLOOKUP('Relatório financeiro'!$D$2,Sprachversionen!$B:$BN,23,FALSE))</f>
        <v>1. transferência parcial (data, valor creditado)</v>
      </c>
      <c r="J17" s="101"/>
      <c r="K17" s="102"/>
    </row>
    <row r="18" spans="2:11" ht="13.5" customHeight="1" x14ac:dyDescent="0.2">
      <c r="B18" s="22" t="str">
        <f>IF('Relatório financeiro'!$D$2="","",VLOOKUP('Relatório financeiro'!$D$2,Sprachversionen!$B:$BN,20,FALSE))</f>
        <v>Juros credores auferidos</v>
      </c>
      <c r="C18" s="95">
        <v>0</v>
      </c>
      <c r="D18" s="96"/>
      <c r="E18" s="97"/>
      <c r="F18" s="78">
        <f t="shared" si="0"/>
        <v>0</v>
      </c>
      <c r="G18" s="100"/>
      <c r="I18" s="6" t="str">
        <f>"2. "&amp;IF('Relatório financeiro'!$D$2="","",VLOOKUP('Relatório financeiro'!$D$2,Sprachversionen!$B:$BN,23,FALSE))</f>
        <v>2. transferência parcial (data, valor creditado)</v>
      </c>
      <c r="J18" s="101"/>
      <c r="K18" s="102"/>
    </row>
    <row r="19" spans="2:11" ht="13.5" thickBot="1" x14ac:dyDescent="0.25">
      <c r="B19" s="23" t="str">
        <f>IF('Relatório financeiro'!$D$2="","",VLOOKUP('Relatório financeiro'!$D$2,Sprachversionen!$B:$BN,21,FALSE))</f>
        <v>TOTAL</v>
      </c>
      <c r="C19" s="24">
        <f>SUM(C14:C18)</f>
        <v>0</v>
      </c>
      <c r="D19" s="24">
        <f t="shared" ref="D19:E19" si="1">SUM(D14:D18)</f>
        <v>0</v>
      </c>
      <c r="E19" s="25">
        <f t="shared" si="1"/>
        <v>0</v>
      </c>
      <c r="F19" s="79">
        <f t="shared" si="0"/>
        <v>0</v>
      </c>
      <c r="G19" s="26"/>
      <c r="I19" s="27" t="str">
        <f>"3. "&amp;IF('Relatório financeiro'!$D$2="","",VLOOKUP('Relatório financeiro'!$D$2,Sprachversionen!$B:$BN,23,FALSE))</f>
        <v>3. transferência parcial (data, valor creditado)</v>
      </c>
      <c r="J19" s="103"/>
      <c r="K19" s="104"/>
    </row>
    <row r="20" spans="2:11" x14ac:dyDescent="0.2">
      <c r="C20" s="2"/>
      <c r="D20" s="2"/>
      <c r="E20" s="2"/>
      <c r="F20" s="80"/>
      <c r="G20" s="2"/>
      <c r="H20" s="2"/>
    </row>
    <row r="21" spans="2:11" ht="13.5" thickBot="1" x14ac:dyDescent="0.25">
      <c r="C21" s="2"/>
      <c r="D21" s="2"/>
      <c r="E21" s="2"/>
      <c r="F21" s="68"/>
      <c r="G21" s="2"/>
      <c r="H21" s="2"/>
    </row>
    <row r="22" spans="2:11" ht="12.6" customHeight="1" x14ac:dyDescent="0.2">
      <c r="B22" s="28"/>
      <c r="C22" s="127" t="str">
        <f>C10</f>
        <v>Plano de custos e financiamento aprovado</v>
      </c>
      <c r="D22" s="130" t="str">
        <f>IF('Relatório financeiro'!$D$2="","",VLOOKUP('Relatório financeiro'!$D$2,Sprachversionen!$B:$BN,25,FALSE))</f>
        <v>Despesas do período de referência</v>
      </c>
      <c r="E22" s="127" t="str">
        <f>IF('Relatório financeiro'!$D$2="","",VLOOKUP('Relatório financeiro'!$D$2,Sprachversionen!$B:$BN,55,FALSE))</f>
        <v xml:space="preserve">Despesas acumuladas desde o início de projeto </v>
      </c>
      <c r="F22" s="127" t="str">
        <f>IF('Relatório financeiro'!$D$2="","",VLOOKUP('Relatório financeiro'!$D$2,Sprachversionen!$B:$BN,56,FALSE))</f>
        <v>Execução orçamentária (em %)</v>
      </c>
      <c r="G22" s="124" t="str">
        <f>G10</f>
        <v>Justificação do superávit / déficit orçamentário</v>
      </c>
    </row>
    <row r="23" spans="2:11" ht="12.6" customHeight="1" x14ac:dyDescent="0.2">
      <c r="B23" s="14" t="str">
        <f>IF('Relatório financeiro'!$D$2="","",VLOOKUP('Relatório financeiro'!$D$2,Sprachversionen!$B:$BN,24,FALSE))</f>
        <v>DESPESAS</v>
      </c>
      <c r="C23" s="128"/>
      <c r="D23" s="131"/>
      <c r="E23" s="128"/>
      <c r="F23" s="128"/>
      <c r="G23" s="125"/>
    </row>
    <row r="24" spans="2:11" ht="12.6" customHeight="1" x14ac:dyDescent="0.2">
      <c r="B24" s="16" t="str">
        <f>B12</f>
        <v>(em moeda local)</v>
      </c>
      <c r="C24" s="128"/>
      <c r="D24" s="131"/>
      <c r="E24" s="128"/>
      <c r="F24" s="128"/>
      <c r="G24" s="125"/>
    </row>
    <row r="25" spans="2:11" ht="12.6" customHeight="1" x14ac:dyDescent="0.2">
      <c r="B25" s="29"/>
      <c r="C25" s="129"/>
      <c r="D25" s="132"/>
      <c r="E25" s="129"/>
      <c r="F25" s="129"/>
      <c r="G25" s="126"/>
      <c r="H25" s="30"/>
    </row>
    <row r="26" spans="2:11" s="1" customFormat="1" x14ac:dyDescent="0.2">
      <c r="B26" s="31" t="str">
        <f>IF('Relatório financeiro'!$D$2="","",VLOOKUP('Relatório financeiro'!$D$2,Sprachversionen!$B:$BN,29,FALSE))</f>
        <v>1. Despesas de construção (civil)</v>
      </c>
      <c r="C26" s="32"/>
      <c r="D26" s="33"/>
      <c r="E26" s="34"/>
      <c r="F26" s="35"/>
      <c r="G26" s="36"/>
    </row>
    <row r="27" spans="2:11" x14ac:dyDescent="0.2">
      <c r="B27" s="105" t="s">
        <v>7</v>
      </c>
      <c r="C27" s="106"/>
      <c r="D27" s="107"/>
      <c r="E27" s="108"/>
      <c r="F27" s="37">
        <f t="shared" ref="F27:F64" si="2">IFERROR(E27/C27,0)</f>
        <v>0</v>
      </c>
      <c r="G27" s="109"/>
    </row>
    <row r="28" spans="2:11" x14ac:dyDescent="0.2">
      <c r="B28" s="105" t="s">
        <v>0</v>
      </c>
      <c r="C28" s="106"/>
      <c r="D28" s="107"/>
      <c r="E28" s="108"/>
      <c r="F28" s="37">
        <f t="shared" si="2"/>
        <v>0</v>
      </c>
      <c r="G28" s="109"/>
    </row>
    <row r="29" spans="2:11" x14ac:dyDescent="0.2">
      <c r="B29" s="105" t="s">
        <v>1</v>
      </c>
      <c r="C29" s="106"/>
      <c r="D29" s="107"/>
      <c r="E29" s="108"/>
      <c r="F29" s="37">
        <f t="shared" si="2"/>
        <v>0</v>
      </c>
      <c r="G29" s="109"/>
    </row>
    <row r="30" spans="2:11" x14ac:dyDescent="0.2">
      <c r="B30" s="105" t="s">
        <v>2</v>
      </c>
      <c r="C30" s="106"/>
      <c r="D30" s="107"/>
      <c r="E30" s="108"/>
      <c r="F30" s="37">
        <f t="shared" si="2"/>
        <v>0</v>
      </c>
      <c r="G30" s="109"/>
    </row>
    <row r="31" spans="2:11" s="1" customFormat="1" x14ac:dyDescent="0.2">
      <c r="B31" s="38" t="str">
        <f>IF('Relatório financeiro'!$D$2="","",VLOOKUP('Relatório financeiro'!$D$2,Sprachversionen!$B:$BN,30,FALSE))</f>
        <v xml:space="preserve">Subtotal despesas de construção (civil) </v>
      </c>
      <c r="C31" s="39">
        <f>SUM(C27:C30)</f>
        <v>0</v>
      </c>
      <c r="D31" s="39">
        <f t="shared" ref="D31:E31" si="3">SUM(D27:D30)</f>
        <v>0</v>
      </c>
      <c r="E31" s="39">
        <f t="shared" si="3"/>
        <v>0</v>
      </c>
      <c r="F31" s="40">
        <f t="shared" si="2"/>
        <v>0</v>
      </c>
      <c r="G31" s="41"/>
    </row>
    <row r="32" spans="2:11" s="1" customFormat="1" x14ac:dyDescent="0.2">
      <c r="B32" s="31" t="str">
        <f>IF('Relatório financeiro'!$D$2="","",VLOOKUP('Relatório financeiro'!$D$2,Sprachversionen!$B:$BN,31,FALSE))</f>
        <v>2. Despesas únicas (investimentos)</v>
      </c>
      <c r="C32" s="42"/>
      <c r="D32" s="34"/>
      <c r="E32" s="34"/>
      <c r="F32" s="43"/>
      <c r="G32" s="44"/>
    </row>
    <row r="33" spans="2:7" x14ac:dyDescent="0.2">
      <c r="B33" s="105" t="s">
        <v>22</v>
      </c>
      <c r="C33" s="110"/>
      <c r="D33" s="108"/>
      <c r="E33" s="108"/>
      <c r="F33" s="45">
        <f t="shared" si="2"/>
        <v>0</v>
      </c>
      <c r="G33" s="111"/>
    </row>
    <row r="34" spans="2:7" x14ac:dyDescent="0.2">
      <c r="B34" s="105" t="s">
        <v>3</v>
      </c>
      <c r="C34" s="110"/>
      <c r="D34" s="108"/>
      <c r="E34" s="108"/>
      <c r="F34" s="45">
        <f t="shared" si="2"/>
        <v>0</v>
      </c>
      <c r="G34" s="111"/>
    </row>
    <row r="35" spans="2:7" x14ac:dyDescent="0.2">
      <c r="B35" s="105" t="s">
        <v>4</v>
      </c>
      <c r="C35" s="110"/>
      <c r="D35" s="108"/>
      <c r="E35" s="108"/>
      <c r="F35" s="45">
        <f t="shared" si="2"/>
        <v>0</v>
      </c>
      <c r="G35" s="111"/>
    </row>
    <row r="36" spans="2:7" x14ac:dyDescent="0.2">
      <c r="B36" s="105" t="s">
        <v>2</v>
      </c>
      <c r="C36" s="110"/>
      <c r="D36" s="108"/>
      <c r="E36" s="108"/>
      <c r="F36" s="45">
        <f t="shared" si="2"/>
        <v>0</v>
      </c>
      <c r="G36" s="111"/>
    </row>
    <row r="37" spans="2:7" s="1" customFormat="1" x14ac:dyDescent="0.2">
      <c r="B37" s="38" t="str">
        <f>IF('Relatório financeiro'!$D$2="","",VLOOKUP('Relatório financeiro'!$D$2,Sprachversionen!$B:$BN,32,FALSE))</f>
        <v>Subtotal Despesas únicas (investimentos)</v>
      </c>
      <c r="C37" s="39">
        <f>SUM(C33:C36)</f>
        <v>0</v>
      </c>
      <c r="D37" s="39">
        <f t="shared" ref="D37:E37" si="4">SUM(D33:D36)</f>
        <v>0</v>
      </c>
      <c r="E37" s="39">
        <f t="shared" si="4"/>
        <v>0</v>
      </c>
      <c r="F37" s="40">
        <f t="shared" si="2"/>
        <v>0</v>
      </c>
      <c r="G37" s="41"/>
    </row>
    <row r="38" spans="2:7" s="1" customFormat="1" x14ac:dyDescent="0.2">
      <c r="B38" s="31" t="str">
        <f>IF('Relatório financeiro'!$D$2="","",VLOOKUP('Relatório financeiro'!$D$2,Sprachversionen!$B:$BN,33,FALSE))</f>
        <v>3. Despesas com pessoal / recursos humanos</v>
      </c>
      <c r="C38" s="42"/>
      <c r="D38" s="34"/>
      <c r="E38" s="34"/>
      <c r="F38" s="43"/>
      <c r="G38" s="44"/>
    </row>
    <row r="39" spans="2:7" x14ac:dyDescent="0.2">
      <c r="B39" s="105" t="s">
        <v>21</v>
      </c>
      <c r="C39" s="110"/>
      <c r="D39" s="108"/>
      <c r="E39" s="108"/>
      <c r="F39" s="45">
        <f t="shared" si="2"/>
        <v>0</v>
      </c>
      <c r="G39" s="111"/>
    </row>
    <row r="40" spans="2:7" x14ac:dyDescent="0.2">
      <c r="B40" s="105" t="s">
        <v>5</v>
      </c>
      <c r="C40" s="110"/>
      <c r="D40" s="108"/>
      <c r="E40" s="108"/>
      <c r="F40" s="45">
        <f t="shared" si="2"/>
        <v>0</v>
      </c>
      <c r="G40" s="111"/>
    </row>
    <row r="41" spans="2:7" x14ac:dyDescent="0.2">
      <c r="B41" s="105" t="s">
        <v>6</v>
      </c>
      <c r="C41" s="110"/>
      <c r="D41" s="108"/>
      <c r="E41" s="108"/>
      <c r="F41" s="45">
        <f t="shared" si="2"/>
        <v>0</v>
      </c>
      <c r="G41" s="111"/>
    </row>
    <row r="42" spans="2:7" x14ac:dyDescent="0.2">
      <c r="B42" s="112" t="s">
        <v>2</v>
      </c>
      <c r="C42" s="110"/>
      <c r="D42" s="108"/>
      <c r="E42" s="108"/>
      <c r="F42" s="45">
        <f t="shared" si="2"/>
        <v>0</v>
      </c>
      <c r="G42" s="111"/>
    </row>
    <row r="43" spans="2:7" s="1" customFormat="1" x14ac:dyDescent="0.2">
      <c r="B43" s="38" t="str">
        <f>IF('Relatório financeiro'!$D$2="","",VLOOKUP('Relatório financeiro'!$D$2,Sprachversionen!$B:$BN,34,FALSE))</f>
        <v>Subtotal Despesas com pessoal / recursos humanos</v>
      </c>
      <c r="C43" s="39">
        <f>SUM(C39:C42)</f>
        <v>0</v>
      </c>
      <c r="D43" s="39">
        <f t="shared" ref="D43:E43" si="5">SUM(D39:D42)</f>
        <v>0</v>
      </c>
      <c r="E43" s="39">
        <f t="shared" si="5"/>
        <v>0</v>
      </c>
      <c r="F43" s="40">
        <f t="shared" si="2"/>
        <v>0</v>
      </c>
      <c r="G43" s="41"/>
    </row>
    <row r="44" spans="2:7" s="1" customFormat="1" x14ac:dyDescent="0.2">
      <c r="B44" s="31" t="str">
        <f>IF('Relatório financeiro'!$D$2="","",VLOOKUP('Relatório financeiro'!$D$2,Sprachversionen!$B:$BN,35,FALSE))</f>
        <v>4. Custos de atividades de projeto</v>
      </c>
      <c r="C44" s="42"/>
      <c r="D44" s="34"/>
      <c r="E44" s="34"/>
      <c r="F44" s="43"/>
      <c r="G44" s="44"/>
    </row>
    <row r="45" spans="2:7" x14ac:dyDescent="0.2">
      <c r="B45" s="105" t="s">
        <v>20</v>
      </c>
      <c r="C45" s="110"/>
      <c r="D45" s="108"/>
      <c r="E45" s="108"/>
      <c r="F45" s="45">
        <f t="shared" si="2"/>
        <v>0</v>
      </c>
      <c r="G45" s="111"/>
    </row>
    <row r="46" spans="2:7" x14ac:dyDescent="0.2">
      <c r="B46" s="105" t="s">
        <v>23</v>
      </c>
      <c r="C46" s="110"/>
      <c r="D46" s="108"/>
      <c r="E46" s="108"/>
      <c r="F46" s="45">
        <f t="shared" si="2"/>
        <v>0</v>
      </c>
      <c r="G46" s="111"/>
    </row>
    <row r="47" spans="2:7" x14ac:dyDescent="0.2">
      <c r="B47" s="105" t="s">
        <v>24</v>
      </c>
      <c r="C47" s="110"/>
      <c r="D47" s="108"/>
      <c r="E47" s="108"/>
      <c r="F47" s="45">
        <f t="shared" si="2"/>
        <v>0</v>
      </c>
      <c r="G47" s="111"/>
    </row>
    <row r="48" spans="2:7" x14ac:dyDescent="0.2">
      <c r="B48" s="105" t="s">
        <v>25</v>
      </c>
      <c r="C48" s="110"/>
      <c r="D48" s="108"/>
      <c r="E48" s="108"/>
      <c r="F48" s="45">
        <f t="shared" si="2"/>
        <v>0</v>
      </c>
      <c r="G48" s="111"/>
    </row>
    <row r="49" spans="2:8" x14ac:dyDescent="0.2">
      <c r="B49" s="105" t="s">
        <v>26</v>
      </c>
      <c r="C49" s="110"/>
      <c r="D49" s="108"/>
      <c r="E49" s="108"/>
      <c r="F49" s="45">
        <f t="shared" si="2"/>
        <v>0</v>
      </c>
      <c r="G49" s="111"/>
    </row>
    <row r="50" spans="2:8" x14ac:dyDescent="0.2">
      <c r="B50" s="105" t="s">
        <v>27</v>
      </c>
      <c r="C50" s="110"/>
      <c r="D50" s="108"/>
      <c r="E50" s="108"/>
      <c r="F50" s="45">
        <f t="shared" si="2"/>
        <v>0</v>
      </c>
      <c r="G50" s="111"/>
    </row>
    <row r="51" spans="2:8" x14ac:dyDescent="0.2">
      <c r="B51" s="105" t="s">
        <v>28</v>
      </c>
      <c r="C51" s="110"/>
      <c r="D51" s="108"/>
      <c r="E51" s="108"/>
      <c r="F51" s="45">
        <f t="shared" si="2"/>
        <v>0</v>
      </c>
      <c r="G51" s="111"/>
    </row>
    <row r="52" spans="2:8" x14ac:dyDescent="0.2">
      <c r="B52" s="105" t="s">
        <v>29</v>
      </c>
      <c r="C52" s="110"/>
      <c r="D52" s="108"/>
      <c r="E52" s="108"/>
      <c r="F52" s="45">
        <f t="shared" si="2"/>
        <v>0</v>
      </c>
      <c r="G52" s="111"/>
      <c r="H52" s="2"/>
    </row>
    <row r="53" spans="2:8" x14ac:dyDescent="0.2">
      <c r="B53" s="112" t="s">
        <v>2</v>
      </c>
      <c r="C53" s="110"/>
      <c r="D53" s="108"/>
      <c r="E53" s="108"/>
      <c r="F53" s="45">
        <f t="shared" si="2"/>
        <v>0</v>
      </c>
      <c r="G53" s="111"/>
      <c r="H53" s="2"/>
    </row>
    <row r="54" spans="2:8" s="1" customFormat="1" x14ac:dyDescent="0.2">
      <c r="B54" s="38" t="str">
        <f>IF('Relatório financeiro'!$D$2="","",VLOOKUP('Relatório financeiro'!$D$2,Sprachversionen!$B:$BN,36,FALSE))</f>
        <v>Subtotal Custos de atividades de projeto</v>
      </c>
      <c r="C54" s="39">
        <f>SUM(C45:C53)</f>
        <v>0</v>
      </c>
      <c r="D54" s="39">
        <f t="shared" ref="D54:E54" si="6">SUM(D45:D53)</f>
        <v>0</v>
      </c>
      <c r="E54" s="39">
        <f t="shared" si="6"/>
        <v>0</v>
      </c>
      <c r="F54" s="40">
        <f t="shared" si="2"/>
        <v>0</v>
      </c>
      <c r="G54" s="41"/>
      <c r="H54" s="46"/>
    </row>
    <row r="55" spans="2:8" s="1" customFormat="1" x14ac:dyDescent="0.2">
      <c r="B55" s="31" t="str">
        <f>IF('Relatório financeiro'!$D$2="","",VLOOKUP('Relatório financeiro'!$D$2,Sprachversionen!$B:$BN,37,FALSE))</f>
        <v>5. Administração do projeto</v>
      </c>
      <c r="C55" s="42"/>
      <c r="D55" s="34"/>
      <c r="E55" s="34"/>
      <c r="F55" s="43"/>
      <c r="G55" s="44"/>
      <c r="H55" s="46"/>
    </row>
    <row r="56" spans="2:8" x14ac:dyDescent="0.2">
      <c r="B56" s="105" t="s">
        <v>21</v>
      </c>
      <c r="C56" s="110"/>
      <c r="D56" s="108"/>
      <c r="E56" s="108"/>
      <c r="F56" s="45">
        <f t="shared" si="2"/>
        <v>0</v>
      </c>
      <c r="G56" s="111"/>
      <c r="H56" s="2"/>
    </row>
    <row r="57" spans="2:8" x14ac:dyDescent="0.2">
      <c r="B57" s="105" t="s">
        <v>5</v>
      </c>
      <c r="C57" s="110"/>
      <c r="D57" s="108"/>
      <c r="E57" s="108"/>
      <c r="F57" s="45">
        <f t="shared" si="2"/>
        <v>0</v>
      </c>
      <c r="G57" s="111"/>
      <c r="H57" s="2"/>
    </row>
    <row r="58" spans="2:8" x14ac:dyDescent="0.2">
      <c r="B58" s="105" t="s">
        <v>6</v>
      </c>
      <c r="C58" s="110"/>
      <c r="D58" s="108"/>
      <c r="E58" s="108"/>
      <c r="F58" s="45">
        <f t="shared" si="2"/>
        <v>0</v>
      </c>
      <c r="G58" s="111"/>
      <c r="H58" s="2"/>
    </row>
    <row r="59" spans="2:8" x14ac:dyDescent="0.2">
      <c r="B59" s="105" t="s">
        <v>437</v>
      </c>
      <c r="C59" s="110"/>
      <c r="D59" s="108"/>
      <c r="E59" s="108"/>
      <c r="F59" s="45">
        <f t="shared" si="2"/>
        <v>0</v>
      </c>
      <c r="G59" s="111"/>
      <c r="H59" s="2"/>
    </row>
    <row r="60" spans="2:8" s="1" customFormat="1" x14ac:dyDescent="0.2">
      <c r="B60" s="38" t="str">
        <f>IF('Relatório financeiro'!$D$2="","",VLOOKUP('Relatório financeiro'!$D$2,Sprachversionen!$B:$BN,38,FALSE))</f>
        <v>Subtotal Administração do projeto</v>
      </c>
      <c r="C60" s="39">
        <f>SUM(C56:C59)</f>
        <v>0</v>
      </c>
      <c r="D60" s="39">
        <f t="shared" ref="D60:E60" si="7">SUM(D56:D59)</f>
        <v>0</v>
      </c>
      <c r="E60" s="39">
        <f t="shared" si="7"/>
        <v>0</v>
      </c>
      <c r="F60" s="40">
        <f t="shared" si="2"/>
        <v>0</v>
      </c>
      <c r="G60" s="41"/>
      <c r="H60" s="46"/>
    </row>
    <row r="61" spans="2:8" s="1" customFormat="1" x14ac:dyDescent="0.2">
      <c r="B61" s="113" t="str">
        <f>IF('Relatório financeiro'!$D$2="","",VLOOKUP('Relatório financeiro'!$D$2,Sprachversionen!$B:$BN,39,FALSE))</f>
        <v>6. Avaliação</v>
      </c>
      <c r="C61" s="114"/>
      <c r="D61" s="115"/>
      <c r="E61" s="115"/>
      <c r="F61" s="43">
        <f t="shared" si="2"/>
        <v>0</v>
      </c>
      <c r="G61" s="119"/>
      <c r="H61" s="46"/>
    </row>
    <row r="62" spans="2:8" s="1" customFormat="1" x14ac:dyDescent="0.2">
      <c r="B62" s="113" t="str">
        <f>IF('Relatório financeiro'!$D$2="","",VLOOKUP('Relatório financeiro'!$D$2,Sprachversionen!$B:$BN,40,FALSE))</f>
        <v>7. Auditoria externa</v>
      </c>
      <c r="C62" s="114"/>
      <c r="D62" s="115"/>
      <c r="E62" s="115"/>
      <c r="F62" s="43">
        <f t="shared" si="2"/>
        <v>0</v>
      </c>
      <c r="G62" s="119"/>
      <c r="H62" s="46"/>
    </row>
    <row r="63" spans="2:8" s="1" customFormat="1" x14ac:dyDescent="0.2">
      <c r="B63" s="116" t="str">
        <f>IF('Relatório financeiro'!$D$2="","",VLOOKUP('Relatório financeiro'!$D$2,Sprachversionen!$B:$BN,41,FALSE))</f>
        <v>8. Reserva - somente após autorização</v>
      </c>
      <c r="C63" s="117"/>
      <c r="D63" s="118"/>
      <c r="E63" s="118"/>
      <c r="F63" s="81">
        <f t="shared" si="2"/>
        <v>0</v>
      </c>
      <c r="G63" s="120"/>
      <c r="H63" s="46"/>
    </row>
    <row r="64" spans="2:8" s="1" customFormat="1" ht="13.5" thickBot="1" x14ac:dyDescent="0.25">
      <c r="B64" s="47" t="str">
        <f>IF('Relatório financeiro'!$D$2="","",VLOOKUP('Relatório financeiro'!$D$2,Sprachversionen!$B:$BN,42,FALSE))</f>
        <v>Total</v>
      </c>
      <c r="C64" s="48">
        <f>C31+C37+C43+C54+C60+C61+C62+C63</f>
        <v>0</v>
      </c>
      <c r="D64" s="48">
        <f t="shared" ref="D64:E64" si="8">D31+D37+D43+D54+D60+D61+D62+D63</f>
        <v>0</v>
      </c>
      <c r="E64" s="48">
        <f t="shared" si="8"/>
        <v>0</v>
      </c>
      <c r="F64" s="49">
        <f t="shared" si="2"/>
        <v>0</v>
      </c>
      <c r="G64" s="50"/>
      <c r="H64" s="46"/>
    </row>
    <row r="65" spans="2:8" x14ac:dyDescent="0.2">
      <c r="B65" s="9"/>
      <c r="C65" s="2"/>
      <c r="D65" s="2"/>
      <c r="E65" s="2"/>
      <c r="F65" s="2"/>
      <c r="G65" s="2"/>
      <c r="H65" s="2"/>
    </row>
    <row r="66" spans="2:8" x14ac:dyDescent="0.2">
      <c r="B66" s="9"/>
      <c r="C66" s="2"/>
      <c r="D66" s="2"/>
      <c r="E66" s="2"/>
      <c r="F66" s="2"/>
      <c r="G66" s="2"/>
      <c r="H66" s="2"/>
    </row>
    <row r="67" spans="2:8" ht="13.5" thickBot="1" x14ac:dyDescent="0.25">
      <c r="B67" s="9"/>
      <c r="C67" s="2"/>
      <c r="D67" s="2"/>
      <c r="E67" s="2"/>
      <c r="F67" s="2"/>
      <c r="G67" s="2"/>
      <c r="H67" s="2"/>
    </row>
    <row r="68" spans="2:8" ht="12.6" customHeight="1" x14ac:dyDescent="0.2">
      <c r="B68" s="51"/>
      <c r="C68" s="52"/>
      <c r="D68" s="136" t="str">
        <f>IF('Relatório financeiro'!$D$2="","",VLOOKUP('Relatório financeiro'!$D$2,Sprachversionen!$B:$BN,44,FALSE))</f>
        <v>Saldo do período de referência</v>
      </c>
      <c r="E68" s="9"/>
      <c r="F68" s="9"/>
      <c r="G68" s="9"/>
    </row>
    <row r="69" spans="2:8" ht="12.6" customHeight="1" x14ac:dyDescent="0.2">
      <c r="B69" s="138" t="str">
        <f>IF('Relatório financeiro'!$D$2="","",VLOOKUP('Relatório financeiro'!$D$2,Sprachversionen!$B:$BN,43,FALSE))</f>
        <v>BALANÇO</v>
      </c>
      <c r="C69" s="139"/>
      <c r="D69" s="137"/>
      <c r="E69" s="9"/>
      <c r="F69" s="9"/>
      <c r="G69" s="9"/>
    </row>
    <row r="70" spans="2:8" ht="12.6" customHeight="1" x14ac:dyDescent="0.2">
      <c r="B70" s="53"/>
      <c r="C70" s="71"/>
      <c r="D70" s="15" t="str">
        <f>B12</f>
        <v>(em moeda local)</v>
      </c>
      <c r="E70" s="9"/>
      <c r="F70" s="9"/>
      <c r="G70" s="9"/>
    </row>
    <row r="71" spans="2:8" x14ac:dyDescent="0.2">
      <c r="B71" s="54"/>
      <c r="C71" s="55"/>
      <c r="D71" s="15"/>
      <c r="E71" s="9"/>
      <c r="F71" s="9"/>
      <c r="G71" s="9"/>
    </row>
    <row r="72" spans="2:8" ht="13.5" customHeight="1" x14ac:dyDescent="0.2">
      <c r="B72" s="56" t="str">
        <f>IF('Relatório financeiro'!$D$2="","",VLOOKUP('Relatório financeiro'!$D$2,Sprachversionen!$B:$BN,45,FALSE))</f>
        <v>Saldo (receitas menos despesas</v>
      </c>
      <c r="C72" s="11"/>
      <c r="D72" s="57">
        <f>D19-D64</f>
        <v>0</v>
      </c>
    </row>
    <row r="73" spans="2:8" ht="13.5" customHeight="1" x14ac:dyDescent="0.2">
      <c r="B73" s="58"/>
      <c r="C73" s="10"/>
      <c r="D73" s="59"/>
    </row>
    <row r="74" spans="2:8" ht="14.25" customHeight="1" x14ac:dyDescent="0.2">
      <c r="B74" s="60" t="str">
        <f>IF('Relatório financeiro'!$D$2="","",VLOOKUP('Relatório financeiro'!$D$2,Sprachversionen!$B:$BN,46,FALSE))</f>
        <v xml:space="preserve">Conciliação de saldo </v>
      </c>
      <c r="D74" s="83" t="str">
        <f>IF(D72=SUM(D75:D77),"OK","")</f>
        <v>OK</v>
      </c>
    </row>
    <row r="75" spans="2:8" x14ac:dyDescent="0.2">
      <c r="B75" s="69" t="str">
        <f>IF('Relatório financeiro'!$D$2="","",VLOOKUP('Relatório financeiro'!$D$2,Sprachversionen!$B:$BN,47,FALSE))</f>
        <v>Banco</v>
      </c>
      <c r="C75" s="61"/>
      <c r="D75" s="121"/>
      <c r="E75" s="62"/>
      <c r="F75" s="62"/>
      <c r="G75" s="62"/>
    </row>
    <row r="76" spans="2:8" x14ac:dyDescent="0.2">
      <c r="B76" s="69" t="str">
        <f>IF('Relatório financeiro'!$D$2="","",VLOOKUP('Relatório financeiro'!$D$2,Sprachversionen!$B:$BN,48,FALSE))</f>
        <v>Caixa</v>
      </c>
      <c r="C76" s="61"/>
      <c r="D76" s="121"/>
      <c r="E76" s="62"/>
      <c r="F76" s="62"/>
      <c r="G76" s="62"/>
    </row>
    <row r="77" spans="2:8" ht="13.5" thickBot="1" x14ac:dyDescent="0.25">
      <c r="B77" s="70" t="str">
        <f>IF('Relatório financeiro'!$D$2="","",VLOOKUP('Relatório financeiro'!$D$2,Sprachversionen!$B:$BN,49,FALSE))</f>
        <v>Outros (cheques não descontados, adiantamentos, empréstimos, etc.).</v>
      </c>
      <c r="C77" s="63"/>
      <c r="D77" s="122"/>
      <c r="E77" s="62"/>
      <c r="F77" s="62"/>
      <c r="G77" s="62"/>
    </row>
    <row r="81" spans="2:8" x14ac:dyDescent="0.2">
      <c r="B81" s="3" t="str">
        <f>IF('Relatório financeiro'!$D$2="","",VLOOKUP('Relatório financeiro'!$D$2,Sprachversionen!$B:$BN,50,FALSE))</f>
        <v>Declaro/declaramos a veracidade deste relatório em conformidade com o contrato firmado entre as partes.</v>
      </c>
    </row>
    <row r="82" spans="2:8" x14ac:dyDescent="0.2">
      <c r="B82" s="3" t="str">
        <f>IF('Relatório financeiro'!$D$2="","",VLOOKUP('Relatório financeiro'!$D$2,Sprachversionen!$B:$BN,54,FALSE))</f>
        <v xml:space="preserve">Confirmo/confirmamos que a contribuição prória é monetária </v>
      </c>
    </row>
    <row r="86" spans="2:8" x14ac:dyDescent="0.2">
      <c r="B86" s="123"/>
      <c r="C86" s="5"/>
      <c r="D86" s="5"/>
      <c r="E86" s="5"/>
      <c r="F86" s="5"/>
      <c r="G86" s="5"/>
    </row>
    <row r="87" spans="2:8" x14ac:dyDescent="0.2">
      <c r="B87" s="4" t="str">
        <f>IF('Relatório financeiro'!$D$2="","",VLOOKUP('Relatório financeiro'!$D$2,Sprachversionen!$B:$BN,51,FALSE))</f>
        <v>Local, data e assinatura do responsável do projeto</v>
      </c>
      <c r="C87" s="4"/>
      <c r="D87" s="4" t="str">
        <f>IF('Relatório financeiro'!$D$2="","",VLOOKUP('Relatório financeiro'!$D$2,Sprachversionen!$B:$BN,52,FALSE))</f>
        <v>Assinatura de uma outra pessoa devidamente autorizada</v>
      </c>
      <c r="E87" s="4"/>
      <c r="F87" s="4"/>
      <c r="G87" s="4"/>
      <c r="H87" s="4"/>
    </row>
    <row r="88" spans="2:8" x14ac:dyDescent="0.2">
      <c r="D88" s="3" t="str">
        <f>IF('Relatório financeiro'!$D$2="","",VLOOKUP('Relatório financeiro'!$D$2,Sprachversionen!$B:$BN,53,FALSE))</f>
        <v>Função / cargo na organização:</v>
      </c>
      <c r="F88" s="87"/>
      <c r="G88" s="87"/>
    </row>
    <row r="93" spans="2:8" x14ac:dyDescent="0.2">
      <c r="C93" s="4"/>
      <c r="D93" s="4"/>
      <c r="E93" s="4"/>
      <c r="F93" s="4"/>
      <c r="G93" s="4"/>
      <c r="H93" s="4"/>
    </row>
  </sheetData>
  <mergeCells count="12">
    <mergeCell ref="D68:D69"/>
    <mergeCell ref="B69:C69"/>
    <mergeCell ref="C22:C25"/>
    <mergeCell ref="E22:E25"/>
    <mergeCell ref="F22:F25"/>
    <mergeCell ref="G22:G25"/>
    <mergeCell ref="G10:G13"/>
    <mergeCell ref="C10:C13"/>
    <mergeCell ref="D10:D13"/>
    <mergeCell ref="F10:F13"/>
    <mergeCell ref="E10:E13"/>
    <mergeCell ref="D22:D25"/>
  </mergeCells>
  <phoneticPr fontId="6" type="noConversion"/>
  <pageMargins left="0.23622047244094491" right="0.23622047244094491" top="0.59055118110236227" bottom="0.35433070866141736" header="0.11811023622047245" footer="0.31496062992125984"/>
  <pageSetup scale="55" fitToHeight="2" orientation="landscape" r:id="rId1"/>
  <headerFooter alignWithMargins="0"/>
  <rowBreaks count="1" manualBreakCount="1">
    <brk id="77" min="1" max="7" man="1"/>
  </rowBreaks>
  <ignoredErrors>
    <ignoredError sqref="D2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Sprachversionen!$B$1:$B$5</xm:f>
          </x14:formula1>
          <xm:sqref>D2</xm:sqref>
        </x14:dataValidation>
        <x14:dataValidation type="list" allowBlank="1" showInputMessage="1" showErrorMessage="1" xr:uid="{00000000-0002-0000-0000-000001000000}">
          <x14:formula1>
            <xm:f>Sprachversionen!$A$1:$A$153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53"/>
  <sheetViews>
    <sheetView zoomScale="150" zoomScaleNormal="15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3" sqref="I3"/>
    </sheetView>
  </sheetViews>
  <sheetFormatPr baseColWidth="10" defaultColWidth="10.85546875" defaultRowHeight="12" x14ac:dyDescent="0.2"/>
  <cols>
    <col min="1" max="16384" width="10.85546875" style="65"/>
  </cols>
  <sheetData>
    <row r="1" spans="1:57" ht="68.45" customHeight="1" x14ac:dyDescent="0.2">
      <c r="A1" s="65" t="s">
        <v>178</v>
      </c>
      <c r="B1" s="65" t="s">
        <v>187</v>
      </c>
      <c r="C1" s="72" t="s">
        <v>211</v>
      </c>
      <c r="D1" s="72" t="s">
        <v>212</v>
      </c>
      <c r="E1" s="65" t="s">
        <v>232</v>
      </c>
      <c r="F1" s="65" t="s">
        <v>233</v>
      </c>
      <c r="G1" s="65" t="s">
        <v>234</v>
      </c>
      <c r="H1" s="73" t="s">
        <v>213</v>
      </c>
      <c r="I1" s="73" t="s">
        <v>214</v>
      </c>
      <c r="J1" s="65" t="s">
        <v>215</v>
      </c>
      <c r="K1" s="65" t="s">
        <v>216</v>
      </c>
      <c r="L1" s="65" t="s">
        <v>235</v>
      </c>
      <c r="M1" s="65" t="s">
        <v>236</v>
      </c>
      <c r="N1" s="65" t="s">
        <v>274</v>
      </c>
      <c r="O1" s="65" t="s">
        <v>281</v>
      </c>
      <c r="P1" s="65" t="s">
        <v>278</v>
      </c>
      <c r="Q1" s="65" t="s">
        <v>239</v>
      </c>
      <c r="R1" s="65" t="s">
        <v>194</v>
      </c>
      <c r="S1" s="65" t="s">
        <v>219</v>
      </c>
      <c r="T1" s="65" t="s">
        <v>238</v>
      </c>
      <c r="U1" s="65" t="s">
        <v>220</v>
      </c>
      <c r="V1" s="65" t="s">
        <v>221</v>
      </c>
      <c r="W1" s="65" t="s">
        <v>217</v>
      </c>
      <c r="X1" s="65" t="s">
        <v>240</v>
      </c>
      <c r="Y1" s="65" t="s">
        <v>222</v>
      </c>
      <c r="Z1" s="65" t="s">
        <v>237</v>
      </c>
      <c r="AA1" s="65" t="s">
        <v>192</v>
      </c>
      <c r="AB1" s="65" t="s">
        <v>195</v>
      </c>
      <c r="AC1" s="65" t="s">
        <v>196</v>
      </c>
      <c r="AD1" s="65" t="s">
        <v>197</v>
      </c>
      <c r="AE1" s="65" t="s">
        <v>200</v>
      </c>
      <c r="AF1" s="65" t="s">
        <v>198</v>
      </c>
      <c r="AG1" s="65" t="s">
        <v>210</v>
      </c>
      <c r="AH1" s="65" t="s">
        <v>199</v>
      </c>
      <c r="AI1" s="65" t="s">
        <v>201</v>
      </c>
      <c r="AJ1" s="65" t="s">
        <v>202</v>
      </c>
      <c r="AK1" s="65" t="s">
        <v>203</v>
      </c>
      <c r="AL1" s="65" t="s">
        <v>204</v>
      </c>
      <c r="AM1" s="65" t="s">
        <v>206</v>
      </c>
      <c r="AN1" s="65" t="s">
        <v>205</v>
      </c>
      <c r="AO1" s="65" t="s">
        <v>31</v>
      </c>
      <c r="AP1" s="65" t="s">
        <v>209</v>
      </c>
      <c r="AQ1" s="65" t="s">
        <v>193</v>
      </c>
      <c r="AR1" s="65" t="s">
        <v>223</v>
      </c>
      <c r="AS1" s="65" t="s">
        <v>241</v>
      </c>
      <c r="AT1" s="66" t="s">
        <v>224</v>
      </c>
      <c r="AU1" s="66" t="s">
        <v>225</v>
      </c>
      <c r="AV1" s="67" t="s">
        <v>226</v>
      </c>
      <c r="AW1" s="67" t="s">
        <v>227</v>
      </c>
      <c r="AX1" s="67" t="s">
        <v>228</v>
      </c>
      <c r="AY1" s="65" t="s">
        <v>229</v>
      </c>
      <c r="AZ1" s="65" t="s">
        <v>242</v>
      </c>
      <c r="BA1" s="65" t="s">
        <v>230</v>
      </c>
      <c r="BB1" s="65" t="s">
        <v>231</v>
      </c>
      <c r="BC1" s="65" t="s">
        <v>273</v>
      </c>
      <c r="BD1" s="65" t="s">
        <v>275</v>
      </c>
      <c r="BE1" s="65" t="s">
        <v>280</v>
      </c>
    </row>
    <row r="2" spans="1:57" ht="101.1" customHeight="1" x14ac:dyDescent="0.2">
      <c r="A2" s="65" t="s">
        <v>65</v>
      </c>
      <c r="B2" s="65" t="s">
        <v>188</v>
      </c>
      <c r="C2" s="82" t="s">
        <v>284</v>
      </c>
      <c r="D2" s="72" t="s">
        <v>285</v>
      </c>
      <c r="E2" s="65" t="s">
        <v>286</v>
      </c>
      <c r="F2" s="65" t="s">
        <v>287</v>
      </c>
      <c r="G2" s="65" t="s">
        <v>288</v>
      </c>
      <c r="H2" s="65" t="s">
        <v>289</v>
      </c>
      <c r="I2" s="65" t="s">
        <v>290</v>
      </c>
      <c r="J2" s="65" t="s">
        <v>291</v>
      </c>
      <c r="K2" s="65" t="s">
        <v>292</v>
      </c>
      <c r="L2" s="65" t="s">
        <v>293</v>
      </c>
      <c r="M2" s="65" t="s">
        <v>294</v>
      </c>
      <c r="N2" s="65" t="s">
        <v>326</v>
      </c>
      <c r="O2" s="65" t="s">
        <v>327</v>
      </c>
      <c r="P2" s="65" t="s">
        <v>328</v>
      </c>
      <c r="Q2" s="65" t="s">
        <v>295</v>
      </c>
      <c r="R2" s="65" t="s">
        <v>296</v>
      </c>
      <c r="S2" s="65" t="s">
        <v>297</v>
      </c>
      <c r="T2" s="65" t="s">
        <v>329</v>
      </c>
      <c r="U2" s="65" t="s">
        <v>298</v>
      </c>
      <c r="V2" s="65" t="s">
        <v>299</v>
      </c>
      <c r="W2" s="65" t="s">
        <v>256</v>
      </c>
      <c r="X2" s="65" t="s">
        <v>300</v>
      </c>
      <c r="Y2" s="65" t="s">
        <v>332</v>
      </c>
      <c r="Z2" s="65" t="s">
        <v>301</v>
      </c>
      <c r="AA2" s="65" t="s">
        <v>302</v>
      </c>
      <c r="AB2" s="65" t="s">
        <v>303</v>
      </c>
      <c r="AC2" s="65" t="s">
        <v>304</v>
      </c>
      <c r="AD2" s="65" t="s">
        <v>305</v>
      </c>
      <c r="AE2" s="65" t="s">
        <v>306</v>
      </c>
      <c r="AF2" s="65" t="s">
        <v>307</v>
      </c>
      <c r="AG2" s="65" t="s">
        <v>308</v>
      </c>
      <c r="AH2" s="65" t="s">
        <v>309</v>
      </c>
      <c r="AI2" s="65" t="s">
        <v>310</v>
      </c>
      <c r="AJ2" s="65" t="s">
        <v>311</v>
      </c>
      <c r="AK2" s="65" t="s">
        <v>312</v>
      </c>
      <c r="AL2" s="65" t="s">
        <v>313</v>
      </c>
      <c r="AM2" s="65" t="s">
        <v>314</v>
      </c>
      <c r="AN2" s="65" t="s">
        <v>30</v>
      </c>
      <c r="AO2" s="65" t="s">
        <v>31</v>
      </c>
      <c r="AP2" s="65" t="s">
        <v>207</v>
      </c>
      <c r="AQ2" s="65" t="s">
        <v>299</v>
      </c>
      <c r="AR2" s="65" t="s">
        <v>315</v>
      </c>
      <c r="AS2" s="65" t="s">
        <v>316</v>
      </c>
      <c r="AT2" s="65" t="s">
        <v>317</v>
      </c>
      <c r="AU2" s="65" t="s">
        <v>318</v>
      </c>
      <c r="AV2" s="65" t="s">
        <v>226</v>
      </c>
      <c r="AW2" s="65" t="s">
        <v>319</v>
      </c>
      <c r="AX2" s="65" t="s">
        <v>320</v>
      </c>
      <c r="AY2" s="65" t="s">
        <v>321</v>
      </c>
      <c r="AZ2" s="65" t="s">
        <v>322</v>
      </c>
      <c r="BA2" s="65" t="s">
        <v>323</v>
      </c>
      <c r="BB2" s="65" t="s">
        <v>324</v>
      </c>
      <c r="BC2" s="65" t="s">
        <v>325</v>
      </c>
      <c r="BD2" s="65" t="s">
        <v>331</v>
      </c>
      <c r="BE2" s="65" t="s">
        <v>330</v>
      </c>
    </row>
    <row r="3" spans="1:57" ht="144" x14ac:dyDescent="0.2">
      <c r="A3" s="65" t="s">
        <v>66</v>
      </c>
      <c r="B3" s="65" t="s">
        <v>191</v>
      </c>
      <c r="C3" s="74" t="s">
        <v>243</v>
      </c>
      <c r="D3" s="75" t="s">
        <v>244</v>
      </c>
      <c r="E3" s="65" t="s">
        <v>245</v>
      </c>
      <c r="F3" s="65" t="s">
        <v>246</v>
      </c>
      <c r="G3" s="65" t="s">
        <v>247</v>
      </c>
      <c r="H3" s="65" t="s">
        <v>253</v>
      </c>
      <c r="I3" s="65" t="s">
        <v>438</v>
      </c>
      <c r="J3" s="65" t="s">
        <v>248</v>
      </c>
      <c r="K3" s="65" t="s">
        <v>249</v>
      </c>
      <c r="L3" s="65" t="s">
        <v>250</v>
      </c>
      <c r="M3" s="65" t="s">
        <v>252</v>
      </c>
      <c r="N3" s="65" t="s">
        <v>276</v>
      </c>
      <c r="O3" s="65" t="s">
        <v>283</v>
      </c>
      <c r="P3" s="65" t="s">
        <v>279</v>
      </c>
      <c r="Q3" s="65" t="s">
        <v>251</v>
      </c>
      <c r="R3" s="65" t="s">
        <v>270</v>
      </c>
      <c r="S3" s="65" t="s">
        <v>254</v>
      </c>
      <c r="T3" s="65" t="s">
        <v>255</v>
      </c>
      <c r="U3" s="65" t="s">
        <v>269</v>
      </c>
      <c r="V3" s="65" t="s">
        <v>15</v>
      </c>
      <c r="W3" s="65" t="s">
        <v>256</v>
      </c>
      <c r="X3" s="65" t="s">
        <v>259</v>
      </c>
      <c r="Y3" s="65" t="s">
        <v>258</v>
      </c>
      <c r="Z3" s="65" t="s">
        <v>257</v>
      </c>
      <c r="AA3" s="65" t="s">
        <v>8</v>
      </c>
      <c r="AB3" s="65" t="s">
        <v>186</v>
      </c>
      <c r="AC3" s="65" t="s">
        <v>32</v>
      </c>
      <c r="AD3" s="65" t="s">
        <v>9</v>
      </c>
      <c r="AE3" s="65" t="s">
        <v>18</v>
      </c>
      <c r="AF3" s="65" t="s">
        <v>17</v>
      </c>
      <c r="AG3" s="65" t="s">
        <v>16</v>
      </c>
      <c r="AH3" s="65" t="s">
        <v>10</v>
      </c>
      <c r="AI3" s="65" t="s">
        <v>19</v>
      </c>
      <c r="AJ3" s="65" t="s">
        <v>11</v>
      </c>
      <c r="AK3" s="65" t="s">
        <v>12</v>
      </c>
      <c r="AL3" s="65" t="s">
        <v>13</v>
      </c>
      <c r="AM3" s="65" t="s">
        <v>14</v>
      </c>
      <c r="AN3" s="65" t="s">
        <v>30</v>
      </c>
      <c r="AO3" s="65" t="s">
        <v>31</v>
      </c>
      <c r="AP3" s="65" t="s">
        <v>208</v>
      </c>
      <c r="AQ3" s="65" t="s">
        <v>15</v>
      </c>
      <c r="AR3" s="65" t="s">
        <v>261</v>
      </c>
      <c r="AS3" s="65" t="s">
        <v>260</v>
      </c>
      <c r="AT3" s="65" t="s">
        <v>262</v>
      </c>
      <c r="AU3" s="65" t="s">
        <v>263</v>
      </c>
      <c r="AV3" s="65" t="s">
        <v>264</v>
      </c>
      <c r="AW3" s="65" t="s">
        <v>265</v>
      </c>
      <c r="AX3" s="65" t="s">
        <v>266</v>
      </c>
      <c r="AY3" s="65" t="s">
        <v>271</v>
      </c>
      <c r="AZ3" s="65" t="s">
        <v>426</v>
      </c>
      <c r="BA3" s="65" t="s">
        <v>267</v>
      </c>
      <c r="BB3" s="65" t="s">
        <v>268</v>
      </c>
      <c r="BC3" s="65" t="s">
        <v>272</v>
      </c>
      <c r="BD3" s="65" t="s">
        <v>277</v>
      </c>
      <c r="BE3" s="65" t="s">
        <v>282</v>
      </c>
    </row>
    <row r="4" spans="1:57" ht="156" x14ac:dyDescent="0.2">
      <c r="A4" s="65" t="s">
        <v>70</v>
      </c>
      <c r="B4" s="65" t="s">
        <v>190</v>
      </c>
      <c r="C4" s="65" t="s">
        <v>374</v>
      </c>
      <c r="D4" s="65" t="s">
        <v>413</v>
      </c>
      <c r="E4" s="65" t="s">
        <v>376</v>
      </c>
      <c r="F4" s="65" t="s">
        <v>377</v>
      </c>
      <c r="G4" s="65" t="s">
        <v>378</v>
      </c>
      <c r="H4" s="65" t="s">
        <v>336</v>
      </c>
      <c r="I4" s="65" t="s">
        <v>414</v>
      </c>
      <c r="J4" s="65" t="s">
        <v>379</v>
      </c>
      <c r="K4" s="65" t="s">
        <v>380</v>
      </c>
      <c r="L4" s="65" t="s">
        <v>415</v>
      </c>
      <c r="M4" s="65" t="s">
        <v>381</v>
      </c>
      <c r="N4" s="65" t="s">
        <v>382</v>
      </c>
      <c r="O4" s="65" t="s">
        <v>416</v>
      </c>
      <c r="P4" s="65" t="s">
        <v>417</v>
      </c>
      <c r="Q4" s="65" t="s">
        <v>383</v>
      </c>
      <c r="R4" s="65" t="s">
        <v>385</v>
      </c>
      <c r="S4" s="65" t="s">
        <v>419</v>
      </c>
      <c r="T4" s="65" t="s">
        <v>387</v>
      </c>
      <c r="U4" s="65" t="s">
        <v>420</v>
      </c>
      <c r="V4" s="65" t="s">
        <v>15</v>
      </c>
      <c r="W4" s="65" t="s">
        <v>388</v>
      </c>
      <c r="X4" s="65" t="s">
        <v>421</v>
      </c>
      <c r="Y4" s="65" t="s">
        <v>389</v>
      </c>
      <c r="Z4" s="65" t="s">
        <v>391</v>
      </c>
      <c r="AA4" s="65" t="s">
        <v>392</v>
      </c>
      <c r="AB4" s="65" t="s">
        <v>344</v>
      </c>
      <c r="AC4" s="65" t="s">
        <v>393</v>
      </c>
      <c r="AD4" s="65" t="s">
        <v>394</v>
      </c>
      <c r="AE4" s="65" t="s">
        <v>395</v>
      </c>
      <c r="AF4" s="65" t="s">
        <v>396</v>
      </c>
      <c r="AG4" s="65" t="s">
        <v>422</v>
      </c>
      <c r="AH4" s="65" t="s">
        <v>397</v>
      </c>
      <c r="AI4" s="65" t="s">
        <v>398</v>
      </c>
      <c r="AJ4" s="65" t="s">
        <v>399</v>
      </c>
      <c r="AK4" s="65" t="s">
        <v>423</v>
      </c>
      <c r="AL4" s="65" t="s">
        <v>400</v>
      </c>
      <c r="AM4" s="65" t="s">
        <v>401</v>
      </c>
      <c r="AN4" s="65" t="s">
        <v>402</v>
      </c>
      <c r="AO4" s="65" t="s">
        <v>403</v>
      </c>
      <c r="AP4" s="65" t="s">
        <v>404</v>
      </c>
      <c r="AQ4" s="65" t="s">
        <v>299</v>
      </c>
      <c r="AR4" s="65" t="s">
        <v>405</v>
      </c>
      <c r="AS4" s="65" t="s">
        <v>406</v>
      </c>
      <c r="AT4" s="65" t="s">
        <v>407</v>
      </c>
      <c r="AU4" s="65" t="s">
        <v>408</v>
      </c>
      <c r="AV4" s="65" t="s">
        <v>368</v>
      </c>
      <c r="AW4" s="65" t="s">
        <v>409</v>
      </c>
      <c r="AX4" s="65" t="s">
        <v>424</v>
      </c>
      <c r="AY4" s="65" t="s">
        <v>425</v>
      </c>
      <c r="AZ4" s="65" t="s">
        <v>428</v>
      </c>
      <c r="BA4" s="65" t="s">
        <v>410</v>
      </c>
      <c r="BB4" s="65" t="s">
        <v>411</v>
      </c>
      <c r="BC4" s="65" t="s">
        <v>429</v>
      </c>
      <c r="BD4" s="65" t="s">
        <v>412</v>
      </c>
      <c r="BE4" s="65" t="s">
        <v>430</v>
      </c>
    </row>
    <row r="5" spans="1:57" ht="132" x14ac:dyDescent="0.2">
      <c r="A5" s="65" t="s">
        <v>87</v>
      </c>
      <c r="B5" s="65" t="s">
        <v>189</v>
      </c>
      <c r="C5" s="65" t="s">
        <v>375</v>
      </c>
      <c r="D5" s="65" t="s">
        <v>333</v>
      </c>
      <c r="E5" s="65" t="s">
        <v>334</v>
      </c>
      <c r="F5" s="65" t="s">
        <v>335</v>
      </c>
      <c r="G5" s="65" t="s">
        <v>433</v>
      </c>
      <c r="H5" s="65" t="s">
        <v>336</v>
      </c>
      <c r="I5" s="65" t="s">
        <v>365</v>
      </c>
      <c r="J5" s="65" t="s">
        <v>337</v>
      </c>
      <c r="K5" s="65" t="s">
        <v>338</v>
      </c>
      <c r="L5" s="65" t="s">
        <v>373</v>
      </c>
      <c r="M5" s="65" t="s">
        <v>370</v>
      </c>
      <c r="N5" s="65" t="s">
        <v>371</v>
      </c>
      <c r="O5" s="65" t="s">
        <v>372</v>
      </c>
      <c r="P5" s="65" t="s">
        <v>418</v>
      </c>
      <c r="Q5" s="65" t="s">
        <v>384</v>
      </c>
      <c r="R5" s="65" t="s">
        <v>339</v>
      </c>
      <c r="S5" s="65" t="s">
        <v>386</v>
      </c>
      <c r="T5" s="65" t="s">
        <v>340</v>
      </c>
      <c r="U5" s="65" t="s">
        <v>434</v>
      </c>
      <c r="V5" s="65" t="s">
        <v>15</v>
      </c>
      <c r="W5" s="65" t="s">
        <v>341</v>
      </c>
      <c r="X5" s="65" t="s">
        <v>366</v>
      </c>
      <c r="Y5" s="65" t="s">
        <v>342</v>
      </c>
      <c r="Z5" s="65" t="s">
        <v>390</v>
      </c>
      <c r="AA5" s="65" t="s">
        <v>343</v>
      </c>
      <c r="AB5" s="65" t="s">
        <v>344</v>
      </c>
      <c r="AC5" s="65" t="s">
        <v>345</v>
      </c>
      <c r="AD5" s="65" t="s">
        <v>346</v>
      </c>
      <c r="AE5" s="65" t="s">
        <v>347</v>
      </c>
      <c r="AF5" s="65" t="s">
        <v>348</v>
      </c>
      <c r="AG5" s="65" t="s">
        <v>349</v>
      </c>
      <c r="AH5" s="65" t="s">
        <v>350</v>
      </c>
      <c r="AI5" s="65" t="s">
        <v>351</v>
      </c>
      <c r="AJ5" s="65" t="s">
        <v>352</v>
      </c>
      <c r="AK5" s="65" t="s">
        <v>353</v>
      </c>
      <c r="AL5" s="65" t="s">
        <v>354</v>
      </c>
      <c r="AM5" s="65" t="s">
        <v>355</v>
      </c>
      <c r="AN5" s="65" t="s">
        <v>356</v>
      </c>
      <c r="AO5" s="65" t="s">
        <v>435</v>
      </c>
      <c r="AP5" s="65" t="s">
        <v>357</v>
      </c>
      <c r="AQ5" s="65" t="s">
        <v>299</v>
      </c>
      <c r="AR5" s="65" t="s">
        <v>367</v>
      </c>
      <c r="AS5" s="65" t="s">
        <v>359</v>
      </c>
      <c r="AT5" s="65" t="s">
        <v>358</v>
      </c>
      <c r="AU5" s="65" t="s">
        <v>364</v>
      </c>
      <c r="AV5" s="65" t="s">
        <v>368</v>
      </c>
      <c r="AW5" s="65" t="s">
        <v>369</v>
      </c>
      <c r="AX5" s="65" t="s">
        <v>360</v>
      </c>
      <c r="AY5" s="65" t="s">
        <v>432</v>
      </c>
      <c r="AZ5" s="65" t="s">
        <v>427</v>
      </c>
      <c r="BA5" s="65" t="s">
        <v>361</v>
      </c>
      <c r="BB5" s="65" t="s">
        <v>436</v>
      </c>
      <c r="BC5" s="65" t="s">
        <v>362</v>
      </c>
      <c r="BD5" s="65" t="s">
        <v>363</v>
      </c>
      <c r="BE5" s="65" t="s">
        <v>431</v>
      </c>
    </row>
    <row r="6" spans="1:57" x14ac:dyDescent="0.2">
      <c r="A6" s="65" t="s">
        <v>68</v>
      </c>
      <c r="C6" s="65">
        <f>COUNTA(C1:C5)</f>
        <v>5</v>
      </c>
      <c r="D6" s="65">
        <f t="shared" ref="D6:BE6" si="0">COUNTA(D1:D5)</f>
        <v>5</v>
      </c>
      <c r="E6" s="65">
        <f t="shared" si="0"/>
        <v>5</v>
      </c>
      <c r="F6" s="65">
        <f t="shared" si="0"/>
        <v>5</v>
      </c>
      <c r="G6" s="65">
        <f t="shared" si="0"/>
        <v>5</v>
      </c>
      <c r="H6" s="65">
        <f t="shared" si="0"/>
        <v>5</v>
      </c>
      <c r="I6" s="65">
        <f t="shared" si="0"/>
        <v>5</v>
      </c>
      <c r="J6" s="65">
        <f t="shared" si="0"/>
        <v>5</v>
      </c>
      <c r="K6" s="65">
        <f t="shared" si="0"/>
        <v>5</v>
      </c>
      <c r="L6" s="65">
        <f t="shared" si="0"/>
        <v>5</v>
      </c>
      <c r="M6" s="65">
        <f t="shared" si="0"/>
        <v>5</v>
      </c>
      <c r="N6" s="65">
        <f t="shared" si="0"/>
        <v>5</v>
      </c>
      <c r="O6" s="65">
        <f t="shared" si="0"/>
        <v>5</v>
      </c>
      <c r="P6" s="65">
        <f t="shared" si="0"/>
        <v>5</v>
      </c>
      <c r="Q6" s="65">
        <f t="shared" si="0"/>
        <v>5</v>
      </c>
      <c r="R6" s="65">
        <f t="shared" si="0"/>
        <v>5</v>
      </c>
      <c r="S6" s="65">
        <f t="shared" si="0"/>
        <v>5</v>
      </c>
      <c r="T6" s="65">
        <f t="shared" si="0"/>
        <v>5</v>
      </c>
      <c r="U6" s="65">
        <f t="shared" si="0"/>
        <v>5</v>
      </c>
      <c r="V6" s="65">
        <f t="shared" si="0"/>
        <v>5</v>
      </c>
      <c r="W6" s="65">
        <f t="shared" si="0"/>
        <v>5</v>
      </c>
      <c r="X6" s="65">
        <f t="shared" si="0"/>
        <v>5</v>
      </c>
      <c r="Y6" s="65">
        <f t="shared" si="0"/>
        <v>5</v>
      </c>
      <c r="Z6" s="65">
        <f t="shared" si="0"/>
        <v>5</v>
      </c>
      <c r="AA6" s="65">
        <f t="shared" si="0"/>
        <v>5</v>
      </c>
      <c r="AB6" s="65">
        <f t="shared" si="0"/>
        <v>5</v>
      </c>
      <c r="AC6" s="65">
        <f t="shared" si="0"/>
        <v>5</v>
      </c>
      <c r="AD6" s="65">
        <f t="shared" si="0"/>
        <v>5</v>
      </c>
      <c r="AE6" s="65">
        <f t="shared" si="0"/>
        <v>5</v>
      </c>
      <c r="AF6" s="65">
        <f t="shared" si="0"/>
        <v>5</v>
      </c>
      <c r="AG6" s="65">
        <f t="shared" si="0"/>
        <v>5</v>
      </c>
      <c r="AH6" s="65">
        <f t="shared" si="0"/>
        <v>5</v>
      </c>
      <c r="AI6" s="65">
        <f t="shared" si="0"/>
        <v>5</v>
      </c>
      <c r="AJ6" s="65">
        <f t="shared" si="0"/>
        <v>5</v>
      </c>
      <c r="AK6" s="65">
        <f t="shared" si="0"/>
        <v>5</v>
      </c>
      <c r="AL6" s="65">
        <f t="shared" si="0"/>
        <v>5</v>
      </c>
      <c r="AM6" s="65">
        <f t="shared" si="0"/>
        <v>5</v>
      </c>
      <c r="AN6" s="65">
        <f t="shared" si="0"/>
        <v>5</v>
      </c>
      <c r="AO6" s="65">
        <f t="shared" si="0"/>
        <v>5</v>
      </c>
      <c r="AP6" s="65">
        <f t="shared" si="0"/>
        <v>5</v>
      </c>
      <c r="AQ6" s="65">
        <f t="shared" si="0"/>
        <v>5</v>
      </c>
      <c r="AR6" s="65">
        <f t="shared" si="0"/>
        <v>5</v>
      </c>
      <c r="AS6" s="65">
        <f t="shared" si="0"/>
        <v>5</v>
      </c>
      <c r="AT6" s="65">
        <f t="shared" si="0"/>
        <v>5</v>
      </c>
      <c r="AU6" s="65">
        <f t="shared" si="0"/>
        <v>5</v>
      </c>
      <c r="AV6" s="65">
        <f t="shared" si="0"/>
        <v>5</v>
      </c>
      <c r="AW6" s="65">
        <f t="shared" si="0"/>
        <v>5</v>
      </c>
      <c r="AX6" s="65">
        <f t="shared" si="0"/>
        <v>5</v>
      </c>
      <c r="AY6" s="65">
        <f t="shared" si="0"/>
        <v>5</v>
      </c>
      <c r="AZ6" s="65">
        <f t="shared" si="0"/>
        <v>5</v>
      </c>
      <c r="BA6" s="65">
        <f t="shared" si="0"/>
        <v>5</v>
      </c>
      <c r="BB6" s="65">
        <f t="shared" si="0"/>
        <v>5</v>
      </c>
      <c r="BC6" s="65">
        <f t="shared" si="0"/>
        <v>5</v>
      </c>
      <c r="BD6" s="65">
        <f t="shared" si="0"/>
        <v>5</v>
      </c>
      <c r="BE6" s="65">
        <f t="shared" si="0"/>
        <v>5</v>
      </c>
    </row>
    <row r="7" spans="1:57" x14ac:dyDescent="0.2">
      <c r="A7" s="65" t="s">
        <v>69</v>
      </c>
    </row>
    <row r="8" spans="1:57" x14ac:dyDescent="0.2">
      <c r="A8" s="65" t="s">
        <v>41</v>
      </c>
    </row>
    <row r="9" spans="1:57" x14ac:dyDescent="0.2">
      <c r="A9" s="65" t="s">
        <v>71</v>
      </c>
    </row>
    <row r="10" spans="1:57" x14ac:dyDescent="0.2">
      <c r="A10" s="65" t="s">
        <v>72</v>
      </c>
    </row>
    <row r="11" spans="1:57" x14ac:dyDescent="0.2">
      <c r="A11" s="65" t="s">
        <v>81</v>
      </c>
    </row>
    <row r="12" spans="1:57" x14ac:dyDescent="0.2">
      <c r="A12" s="65" t="s">
        <v>76</v>
      </c>
    </row>
    <row r="13" spans="1:57" x14ac:dyDescent="0.2">
      <c r="A13" s="65" t="s">
        <v>75</v>
      </c>
    </row>
    <row r="14" spans="1:57" x14ac:dyDescent="0.2">
      <c r="A14" s="65" t="s">
        <v>34</v>
      </c>
    </row>
    <row r="15" spans="1:57" x14ac:dyDescent="0.2">
      <c r="A15" s="65" t="s">
        <v>74</v>
      </c>
    </row>
    <row r="16" spans="1:57" x14ac:dyDescent="0.2">
      <c r="A16" s="65" t="s">
        <v>84</v>
      </c>
    </row>
    <row r="17" spans="1:1" x14ac:dyDescent="0.2">
      <c r="A17" s="65" t="s">
        <v>78</v>
      </c>
    </row>
    <row r="18" spans="1:1" x14ac:dyDescent="0.2">
      <c r="A18" s="65" t="s">
        <v>83</v>
      </c>
    </row>
    <row r="19" spans="1:1" x14ac:dyDescent="0.2">
      <c r="A19" s="65" t="s">
        <v>80</v>
      </c>
    </row>
    <row r="20" spans="1:1" x14ac:dyDescent="0.2">
      <c r="A20" s="65" t="s">
        <v>42</v>
      </c>
    </row>
    <row r="21" spans="1:1" x14ac:dyDescent="0.2">
      <c r="A21" s="65" t="s">
        <v>73</v>
      </c>
    </row>
    <row r="22" spans="1:1" x14ac:dyDescent="0.2">
      <c r="A22" s="65" t="s">
        <v>79</v>
      </c>
    </row>
    <row r="23" spans="1:1" x14ac:dyDescent="0.2">
      <c r="A23" s="65" t="s">
        <v>82</v>
      </c>
    </row>
    <row r="24" spans="1:1" x14ac:dyDescent="0.2">
      <c r="A24" s="65" t="s">
        <v>180</v>
      </c>
    </row>
    <row r="25" spans="1:1" x14ac:dyDescent="0.2">
      <c r="A25" s="65" t="s">
        <v>77</v>
      </c>
    </row>
    <row r="26" spans="1:1" x14ac:dyDescent="0.2">
      <c r="A26" s="65" t="s">
        <v>50</v>
      </c>
    </row>
    <row r="27" spans="1:1" x14ac:dyDescent="0.2">
      <c r="A27" s="65" t="s">
        <v>117</v>
      </c>
    </row>
    <row r="28" spans="1:1" x14ac:dyDescent="0.2">
      <c r="A28" s="65" t="s">
        <v>58</v>
      </c>
    </row>
    <row r="29" spans="1:1" x14ac:dyDescent="0.2">
      <c r="A29" s="65" t="s">
        <v>85</v>
      </c>
    </row>
    <row r="30" spans="1:1" x14ac:dyDescent="0.2">
      <c r="A30" s="65" t="s">
        <v>43</v>
      </c>
    </row>
    <row r="31" spans="1:1" x14ac:dyDescent="0.2">
      <c r="A31" s="65" t="s">
        <v>115</v>
      </c>
    </row>
    <row r="32" spans="1:1" x14ac:dyDescent="0.2">
      <c r="A32" s="65" t="s">
        <v>86</v>
      </c>
    </row>
    <row r="33" spans="1:1" x14ac:dyDescent="0.2">
      <c r="A33" s="65" t="s">
        <v>118</v>
      </c>
    </row>
    <row r="34" spans="1:1" x14ac:dyDescent="0.2">
      <c r="A34" s="65" t="s">
        <v>110</v>
      </c>
    </row>
    <row r="35" spans="1:1" x14ac:dyDescent="0.2">
      <c r="A35" s="65" t="s">
        <v>39</v>
      </c>
    </row>
    <row r="36" spans="1:1" x14ac:dyDescent="0.2">
      <c r="A36" s="65" t="s">
        <v>89</v>
      </c>
    </row>
    <row r="37" spans="1:1" x14ac:dyDescent="0.2">
      <c r="A37" s="65" t="s">
        <v>35</v>
      </c>
    </row>
    <row r="38" spans="1:1" x14ac:dyDescent="0.2">
      <c r="A38" s="65" t="s">
        <v>88</v>
      </c>
    </row>
    <row r="39" spans="1:1" x14ac:dyDescent="0.2">
      <c r="A39" s="65" t="s">
        <v>67</v>
      </c>
    </row>
    <row r="40" spans="1:1" x14ac:dyDescent="0.2">
      <c r="A40" s="65" t="s">
        <v>181</v>
      </c>
    </row>
    <row r="41" spans="1:1" x14ac:dyDescent="0.2">
      <c r="A41" s="65" t="s">
        <v>90</v>
      </c>
    </row>
    <row r="42" spans="1:1" x14ac:dyDescent="0.2">
      <c r="A42" s="65" t="s">
        <v>182</v>
      </c>
    </row>
    <row r="43" spans="1:1" x14ac:dyDescent="0.2">
      <c r="A43" s="65" t="s">
        <v>33</v>
      </c>
    </row>
    <row r="44" spans="1:1" x14ac:dyDescent="0.2">
      <c r="A44" s="65" t="s">
        <v>93</v>
      </c>
    </row>
    <row r="45" spans="1:1" x14ac:dyDescent="0.2">
      <c r="A45" s="65" t="s">
        <v>92</v>
      </c>
    </row>
    <row r="46" spans="1:1" x14ac:dyDescent="0.2">
      <c r="A46" s="65" t="s">
        <v>64</v>
      </c>
    </row>
    <row r="47" spans="1:1" x14ac:dyDescent="0.2">
      <c r="A47" s="65" t="s">
        <v>95</v>
      </c>
    </row>
    <row r="48" spans="1:1" x14ac:dyDescent="0.2">
      <c r="A48" s="65" t="s">
        <v>96</v>
      </c>
    </row>
    <row r="49" spans="1:1" x14ac:dyDescent="0.2">
      <c r="A49" s="65" t="s">
        <v>97</v>
      </c>
    </row>
    <row r="50" spans="1:1" x14ac:dyDescent="0.2">
      <c r="A50" s="65" t="s">
        <v>94</v>
      </c>
    </row>
    <row r="51" spans="1:1" x14ac:dyDescent="0.2">
      <c r="A51" s="65" t="s">
        <v>99</v>
      </c>
    </row>
    <row r="52" spans="1:1" x14ac:dyDescent="0.2">
      <c r="A52" s="65" t="s">
        <v>98</v>
      </c>
    </row>
    <row r="53" spans="1:1" x14ac:dyDescent="0.2">
      <c r="A53" s="65" t="s">
        <v>100</v>
      </c>
    </row>
    <row r="54" spans="1:1" x14ac:dyDescent="0.2">
      <c r="A54" s="65" t="s">
        <v>44</v>
      </c>
    </row>
    <row r="55" spans="1:1" x14ac:dyDescent="0.2">
      <c r="A55" s="65" t="s">
        <v>102</v>
      </c>
    </row>
    <row r="56" spans="1:1" x14ac:dyDescent="0.2">
      <c r="A56" s="65" t="s">
        <v>101</v>
      </c>
    </row>
    <row r="57" spans="1:1" x14ac:dyDescent="0.2">
      <c r="A57" s="65" t="s">
        <v>40</v>
      </c>
    </row>
    <row r="58" spans="1:1" x14ac:dyDescent="0.2">
      <c r="A58" s="65" t="s">
        <v>46</v>
      </c>
    </row>
    <row r="59" spans="1:1" x14ac:dyDescent="0.2">
      <c r="A59" s="65" t="s">
        <v>48</v>
      </c>
    </row>
    <row r="60" spans="1:1" x14ac:dyDescent="0.2">
      <c r="A60" s="65" t="s">
        <v>45</v>
      </c>
    </row>
    <row r="61" spans="1:1" x14ac:dyDescent="0.2">
      <c r="A61" s="65" t="s">
        <v>103</v>
      </c>
    </row>
    <row r="62" spans="1:1" x14ac:dyDescent="0.2">
      <c r="A62" s="65" t="s">
        <v>104</v>
      </c>
    </row>
    <row r="63" spans="1:1" x14ac:dyDescent="0.2">
      <c r="A63" s="65" t="s">
        <v>47</v>
      </c>
    </row>
    <row r="64" spans="1:1" x14ac:dyDescent="0.2">
      <c r="A64" s="65" t="s">
        <v>105</v>
      </c>
    </row>
    <row r="65" spans="1:1" x14ac:dyDescent="0.2">
      <c r="A65" s="65" t="s">
        <v>107</v>
      </c>
    </row>
    <row r="66" spans="1:1" x14ac:dyDescent="0.2">
      <c r="A66" s="65" t="s">
        <v>49</v>
      </c>
    </row>
    <row r="67" spans="1:1" x14ac:dyDescent="0.2">
      <c r="A67" s="65" t="s">
        <v>113</v>
      </c>
    </row>
    <row r="68" spans="1:1" x14ac:dyDescent="0.2">
      <c r="A68" s="65" t="s">
        <v>114</v>
      </c>
    </row>
    <row r="69" spans="1:1" x14ac:dyDescent="0.2">
      <c r="A69" s="65" t="s">
        <v>109</v>
      </c>
    </row>
    <row r="70" spans="1:1" x14ac:dyDescent="0.2">
      <c r="A70" s="65" t="s">
        <v>116</v>
      </c>
    </row>
    <row r="71" spans="1:1" x14ac:dyDescent="0.2">
      <c r="A71" s="65" t="s">
        <v>51</v>
      </c>
    </row>
    <row r="72" spans="1:1" x14ac:dyDescent="0.2">
      <c r="A72" s="65" t="s">
        <v>119</v>
      </c>
    </row>
    <row r="73" spans="1:1" x14ac:dyDescent="0.2">
      <c r="A73" s="65" t="s">
        <v>108</v>
      </c>
    </row>
    <row r="74" spans="1:1" x14ac:dyDescent="0.2">
      <c r="A74" s="65" t="s">
        <v>111</v>
      </c>
    </row>
    <row r="75" spans="1:1" x14ac:dyDescent="0.2">
      <c r="A75" s="65" t="s">
        <v>120</v>
      </c>
    </row>
    <row r="76" spans="1:1" x14ac:dyDescent="0.2">
      <c r="A76" s="65" t="s">
        <v>122</v>
      </c>
    </row>
    <row r="77" spans="1:1" x14ac:dyDescent="0.2">
      <c r="A77" s="65" t="s">
        <v>158</v>
      </c>
    </row>
    <row r="78" spans="1:1" x14ac:dyDescent="0.2">
      <c r="A78" s="65" t="s">
        <v>123</v>
      </c>
    </row>
    <row r="79" spans="1:1" x14ac:dyDescent="0.2">
      <c r="A79" s="65" t="s">
        <v>121</v>
      </c>
    </row>
    <row r="80" spans="1:1" x14ac:dyDescent="0.2">
      <c r="A80" s="65" t="s">
        <v>124</v>
      </c>
    </row>
    <row r="81" spans="1:1" x14ac:dyDescent="0.2">
      <c r="A81" s="65" t="s">
        <v>129</v>
      </c>
    </row>
    <row r="82" spans="1:1" x14ac:dyDescent="0.2">
      <c r="A82" s="65" t="s">
        <v>147</v>
      </c>
    </row>
    <row r="83" spans="1:1" x14ac:dyDescent="0.2">
      <c r="A83" s="65" t="s">
        <v>126</v>
      </c>
    </row>
    <row r="84" spans="1:1" x14ac:dyDescent="0.2">
      <c r="A84" s="65" t="s">
        <v>140</v>
      </c>
    </row>
    <row r="85" spans="1:1" x14ac:dyDescent="0.2">
      <c r="A85" s="65" t="s">
        <v>134</v>
      </c>
    </row>
    <row r="86" spans="1:1" x14ac:dyDescent="0.2">
      <c r="A86" s="65" t="s">
        <v>132</v>
      </c>
    </row>
    <row r="87" spans="1:1" x14ac:dyDescent="0.2">
      <c r="A87" s="65" t="s">
        <v>125</v>
      </c>
    </row>
    <row r="88" spans="1:1" x14ac:dyDescent="0.2">
      <c r="A88" s="65" t="s">
        <v>130</v>
      </c>
    </row>
    <row r="89" spans="1:1" x14ac:dyDescent="0.2">
      <c r="A89" s="65" t="s">
        <v>131</v>
      </c>
    </row>
    <row r="90" spans="1:1" x14ac:dyDescent="0.2">
      <c r="A90" s="65" t="s">
        <v>128</v>
      </c>
    </row>
    <row r="91" spans="1:1" x14ac:dyDescent="0.2">
      <c r="A91" s="65" t="s">
        <v>127</v>
      </c>
    </row>
    <row r="92" spans="1:1" x14ac:dyDescent="0.2">
      <c r="A92" s="65" t="s">
        <v>53</v>
      </c>
    </row>
    <row r="93" spans="1:1" x14ac:dyDescent="0.2">
      <c r="A93" s="65" t="s">
        <v>52</v>
      </c>
    </row>
    <row r="94" spans="1:1" x14ac:dyDescent="0.2">
      <c r="A94" s="65" t="s">
        <v>133</v>
      </c>
    </row>
    <row r="95" spans="1:1" x14ac:dyDescent="0.2">
      <c r="A95" s="65" t="s">
        <v>135</v>
      </c>
    </row>
    <row r="96" spans="1:1" x14ac:dyDescent="0.2">
      <c r="A96" s="65" t="s">
        <v>139</v>
      </c>
    </row>
    <row r="97" spans="1:1" x14ac:dyDescent="0.2">
      <c r="A97" s="65" t="s">
        <v>138</v>
      </c>
    </row>
    <row r="98" spans="1:1" x14ac:dyDescent="0.2">
      <c r="A98" s="65" t="s">
        <v>55</v>
      </c>
    </row>
    <row r="99" spans="1:1" x14ac:dyDescent="0.2">
      <c r="A99" s="65" t="s">
        <v>136</v>
      </c>
    </row>
    <row r="100" spans="1:1" x14ac:dyDescent="0.2">
      <c r="A100" s="65" t="s">
        <v>54</v>
      </c>
    </row>
    <row r="101" spans="1:1" x14ac:dyDescent="0.2">
      <c r="A101" s="65" t="s">
        <v>141</v>
      </c>
    </row>
    <row r="102" spans="1:1" x14ac:dyDescent="0.2">
      <c r="A102" s="65" t="s">
        <v>143</v>
      </c>
    </row>
    <row r="103" spans="1:1" x14ac:dyDescent="0.2">
      <c r="A103" s="65" t="s">
        <v>146</v>
      </c>
    </row>
    <row r="104" spans="1:1" x14ac:dyDescent="0.2">
      <c r="A104" s="65" t="s">
        <v>144</v>
      </c>
    </row>
    <row r="105" spans="1:1" x14ac:dyDescent="0.2">
      <c r="A105" s="65" t="s">
        <v>56</v>
      </c>
    </row>
    <row r="106" spans="1:1" x14ac:dyDescent="0.2">
      <c r="A106" s="65" t="s">
        <v>142</v>
      </c>
    </row>
    <row r="107" spans="1:1" x14ac:dyDescent="0.2">
      <c r="A107" s="65" t="s">
        <v>36</v>
      </c>
    </row>
    <row r="108" spans="1:1" x14ac:dyDescent="0.2">
      <c r="A108" s="65" t="s">
        <v>145</v>
      </c>
    </row>
    <row r="109" spans="1:1" x14ac:dyDescent="0.2">
      <c r="A109" s="65" t="s">
        <v>112</v>
      </c>
    </row>
    <row r="110" spans="1:1" x14ac:dyDescent="0.2">
      <c r="A110" s="65" t="s">
        <v>37</v>
      </c>
    </row>
    <row r="111" spans="1:1" x14ac:dyDescent="0.2">
      <c r="A111" s="65" t="s">
        <v>153</v>
      </c>
    </row>
    <row r="112" spans="1:1" x14ac:dyDescent="0.2">
      <c r="A112" s="65" t="s">
        <v>57</v>
      </c>
    </row>
    <row r="113" spans="1:1" x14ac:dyDescent="0.2">
      <c r="A113" s="65" t="s">
        <v>148</v>
      </c>
    </row>
    <row r="114" spans="1:1" x14ac:dyDescent="0.2">
      <c r="A114" s="65" t="s">
        <v>152</v>
      </c>
    </row>
    <row r="115" spans="1:1" x14ac:dyDescent="0.2">
      <c r="A115" s="65" t="s">
        <v>149</v>
      </c>
    </row>
    <row r="116" spans="1:1" x14ac:dyDescent="0.2">
      <c r="A116" s="65" t="s">
        <v>154</v>
      </c>
    </row>
    <row r="117" spans="1:1" x14ac:dyDescent="0.2">
      <c r="A117" s="65" t="s">
        <v>160</v>
      </c>
    </row>
    <row r="118" spans="1:1" x14ac:dyDescent="0.2">
      <c r="A118" s="65" t="s">
        <v>38</v>
      </c>
    </row>
    <row r="119" spans="1:1" x14ac:dyDescent="0.2">
      <c r="A119" s="65" t="s">
        <v>59</v>
      </c>
    </row>
    <row r="120" spans="1:1" x14ac:dyDescent="0.2">
      <c r="A120" s="65" t="s">
        <v>159</v>
      </c>
    </row>
    <row r="121" spans="1:1" x14ac:dyDescent="0.2">
      <c r="A121" s="65" t="s">
        <v>155</v>
      </c>
    </row>
    <row r="122" spans="1:1" x14ac:dyDescent="0.2">
      <c r="A122" s="65" t="s">
        <v>157</v>
      </c>
    </row>
    <row r="123" spans="1:1" x14ac:dyDescent="0.2">
      <c r="A123" s="65" t="s">
        <v>161</v>
      </c>
    </row>
    <row r="124" spans="1:1" x14ac:dyDescent="0.2">
      <c r="A124" s="65" t="s">
        <v>164</v>
      </c>
    </row>
    <row r="125" spans="1:1" x14ac:dyDescent="0.2">
      <c r="A125" s="65" t="s">
        <v>163</v>
      </c>
    </row>
    <row r="126" spans="1:1" x14ac:dyDescent="0.2">
      <c r="A126" s="65" t="s">
        <v>162</v>
      </c>
    </row>
    <row r="127" spans="1:1" x14ac:dyDescent="0.2">
      <c r="A127" s="65" t="s">
        <v>91</v>
      </c>
    </row>
    <row r="128" spans="1:1" x14ac:dyDescent="0.2">
      <c r="A128" s="65" t="s">
        <v>61</v>
      </c>
    </row>
    <row r="129" spans="1:1" x14ac:dyDescent="0.2">
      <c r="A129" s="65" t="s">
        <v>165</v>
      </c>
    </row>
    <row r="130" spans="1:1" x14ac:dyDescent="0.2">
      <c r="A130" s="65" t="s">
        <v>171</v>
      </c>
    </row>
    <row r="131" spans="1:1" x14ac:dyDescent="0.2">
      <c r="A131" s="65" t="s">
        <v>170</v>
      </c>
    </row>
    <row r="132" spans="1:1" x14ac:dyDescent="0.2">
      <c r="A132" s="65" t="s">
        <v>168</v>
      </c>
    </row>
    <row r="133" spans="1:1" x14ac:dyDescent="0.2">
      <c r="A133" s="65" t="s">
        <v>62</v>
      </c>
    </row>
    <row r="134" spans="1:1" x14ac:dyDescent="0.2">
      <c r="A134" s="65" t="s">
        <v>169</v>
      </c>
    </row>
    <row r="135" spans="1:1" x14ac:dyDescent="0.2">
      <c r="A135" s="65" t="s">
        <v>166</v>
      </c>
    </row>
    <row r="136" spans="1:1" x14ac:dyDescent="0.2">
      <c r="A136" s="65" t="s">
        <v>167</v>
      </c>
    </row>
    <row r="137" spans="1:1" x14ac:dyDescent="0.2">
      <c r="A137" s="65" t="s">
        <v>173</v>
      </c>
    </row>
    <row r="138" spans="1:1" x14ac:dyDescent="0.2">
      <c r="A138" s="65" t="s">
        <v>172</v>
      </c>
    </row>
    <row r="139" spans="1:1" x14ac:dyDescent="0.2">
      <c r="A139" s="65" t="s">
        <v>63</v>
      </c>
    </row>
    <row r="140" spans="1:1" x14ac:dyDescent="0.2">
      <c r="A140" s="65" t="s">
        <v>174</v>
      </c>
    </row>
    <row r="141" spans="1:1" x14ac:dyDescent="0.2">
      <c r="A141" s="65" t="s">
        <v>175</v>
      </c>
    </row>
    <row r="142" spans="1:1" x14ac:dyDescent="0.2">
      <c r="A142" s="65" t="s">
        <v>177</v>
      </c>
    </row>
    <row r="143" spans="1:1" x14ac:dyDescent="0.2">
      <c r="A143" s="65" t="s">
        <v>179</v>
      </c>
    </row>
    <row r="144" spans="1:1" x14ac:dyDescent="0.2">
      <c r="A144" s="65" t="s">
        <v>176</v>
      </c>
    </row>
    <row r="145" spans="1:1" x14ac:dyDescent="0.2">
      <c r="A145" s="65" t="s">
        <v>151</v>
      </c>
    </row>
    <row r="146" spans="1:1" x14ac:dyDescent="0.2">
      <c r="A146" s="65" t="s">
        <v>185</v>
      </c>
    </row>
    <row r="147" spans="1:1" x14ac:dyDescent="0.2">
      <c r="A147" s="65" t="s">
        <v>183</v>
      </c>
    </row>
    <row r="148" spans="1:1" x14ac:dyDescent="0.2">
      <c r="A148" s="65" t="s">
        <v>184</v>
      </c>
    </row>
    <row r="149" spans="1:1" x14ac:dyDescent="0.2">
      <c r="A149" s="65" t="s">
        <v>137</v>
      </c>
    </row>
    <row r="150" spans="1:1" x14ac:dyDescent="0.2">
      <c r="A150" s="65" t="s">
        <v>106</v>
      </c>
    </row>
    <row r="151" spans="1:1" x14ac:dyDescent="0.2">
      <c r="A151" s="65" t="s">
        <v>60</v>
      </c>
    </row>
    <row r="152" spans="1:1" x14ac:dyDescent="0.2">
      <c r="A152" s="65" t="s">
        <v>150</v>
      </c>
    </row>
    <row r="153" spans="1:1" x14ac:dyDescent="0.2">
      <c r="A153" s="65" t="s">
        <v>156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Relatório financeiro</vt:lpstr>
      <vt:lpstr>Sprachversionen</vt:lpstr>
      <vt:lpstr>'Relatório financeiro'!Druckbereich</vt:lpstr>
    </vt:vector>
  </TitlesOfParts>
  <Company>EZE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vogt</dc:creator>
  <cp:lastModifiedBy>Fernanda Hulverscheidt Fagundes</cp:lastModifiedBy>
  <cp:lastPrinted>2024-03-08T07:50:29Z</cp:lastPrinted>
  <dcterms:created xsi:type="dcterms:W3CDTF">2004-09-16T13:31:06Z</dcterms:created>
  <dcterms:modified xsi:type="dcterms:W3CDTF">2024-10-01T09:36:48Z</dcterms:modified>
</cp:coreProperties>
</file>