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abrashi\repos\KMW-FB\Zielordner\"/>
    </mc:Choice>
  </mc:AlternateContent>
  <xr:revisionPtr revIDLastSave="0" documentId="13_ncr:1_{77335778-7649-4EFF-B461-DB73818CC1EA}" xr6:coauthVersionLast="47" xr6:coauthVersionMax="47" xr10:uidLastSave="{00000000-0000-0000-0000-000000000000}"/>
  <workbookProtection workbookAlgorithmName="SHA-512" workbookHashValue="Bsld2SY2ttyscs03L9XabsFrk6powHpMyNkiIUEdD20zuxxWZtdhPKQ1Wm/CKwCH64ct9IDrOI88AvdxHk5KJg==" workbookSaltValue="U2Eg52nv5zO1/a+PcwoBNQ==" workbookSpinCount="100000" lockStructure="1"/>
  <bookViews>
    <workbookView xWindow="-120" yWindow="-120" windowWidth="38640" windowHeight="21120" xr2:uid="{00000000-000D-0000-FFFF-FFFF00000000}"/>
  </bookViews>
  <sheets>
    <sheet name="Informe financiero" sheetId="4" r:id="rId1"/>
    <sheet name="Sprachversionen" sheetId="5" state="hidden" r:id="rId2"/>
  </sheets>
  <definedNames>
    <definedName name="_xlnm.Print_Area" localSheetId="0">'Informe financiero'!$A$1:$W$187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4" l="1"/>
  <c r="E156" i="4"/>
  <c r="D156" i="4"/>
  <c r="F134" i="4"/>
  <c r="E134" i="4"/>
  <c r="D134" i="4"/>
  <c r="D102" i="4"/>
  <c r="E102" i="4"/>
  <c r="F102" i="4"/>
  <c r="F70" i="4"/>
  <c r="E70" i="4"/>
  <c r="D70" i="4"/>
  <c r="F48" i="4"/>
  <c r="D48" i="4"/>
  <c r="E48" i="4"/>
  <c r="D20" i="4"/>
  <c r="E20" i="4"/>
  <c r="F20" i="4"/>
  <c r="G159" i="4" l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0" i="4"/>
  <c r="G19" i="4"/>
  <c r="G18" i="4"/>
  <c r="G17" i="4"/>
  <c r="G16" i="4"/>
  <c r="D184" i="4"/>
  <c r="D183" i="4"/>
  <c r="B183" i="4"/>
  <c r="B178" i="4"/>
  <c r="B177" i="4"/>
  <c r="B173" i="4"/>
  <c r="B172" i="4"/>
  <c r="B171" i="4"/>
  <c r="B170" i="4"/>
  <c r="B168" i="4"/>
  <c r="B165" i="4"/>
  <c r="E164" i="4"/>
  <c r="B160" i="4"/>
  <c r="C159" i="4"/>
  <c r="C158" i="4"/>
  <c r="C157" i="4"/>
  <c r="B156" i="4"/>
  <c r="C135" i="4"/>
  <c r="B134" i="4"/>
  <c r="C103" i="4"/>
  <c r="B102" i="4"/>
  <c r="C71" i="4"/>
  <c r="B70" i="4"/>
  <c r="C49" i="4"/>
  <c r="B48" i="4"/>
  <c r="R31" i="4"/>
  <c r="K31" i="4"/>
  <c r="R30" i="4"/>
  <c r="K30" i="4"/>
  <c r="R29" i="4"/>
  <c r="K29" i="4"/>
  <c r="R28" i="4"/>
  <c r="K28" i="4"/>
  <c r="R27" i="4"/>
  <c r="K27" i="4"/>
  <c r="C27" i="4"/>
  <c r="R26" i="4"/>
  <c r="K26" i="4"/>
  <c r="R25" i="4"/>
  <c r="K25" i="4"/>
  <c r="R24" i="4"/>
  <c r="K24" i="4"/>
  <c r="B24" i="4"/>
  <c r="R23" i="4"/>
  <c r="K23" i="4"/>
  <c r="G23" i="4"/>
  <c r="F23" i="4"/>
  <c r="E23" i="4"/>
  <c r="R22" i="4"/>
  <c r="K22" i="4"/>
  <c r="R21" i="4"/>
  <c r="K21" i="4"/>
  <c r="R20" i="4"/>
  <c r="K20" i="4"/>
  <c r="B20" i="4"/>
  <c r="R19" i="4"/>
  <c r="K19" i="4"/>
  <c r="B19" i="4"/>
  <c r="R18" i="4"/>
  <c r="K18" i="4"/>
  <c r="B18" i="4"/>
  <c r="R17" i="4"/>
  <c r="K17" i="4"/>
  <c r="B17" i="4"/>
  <c r="R16" i="4"/>
  <c r="K16" i="4"/>
  <c r="B16" i="4"/>
  <c r="R15" i="4"/>
  <c r="K15" i="4"/>
  <c r="B15" i="4"/>
  <c r="R14" i="4"/>
  <c r="K14" i="4"/>
  <c r="V13" i="4"/>
  <c r="S13" i="4"/>
  <c r="O13" i="4"/>
  <c r="L13" i="4"/>
  <c r="B13" i="4"/>
  <c r="B12" i="4"/>
  <c r="H11" i="4"/>
  <c r="G11" i="4"/>
  <c r="F11" i="4"/>
  <c r="E11" i="4"/>
  <c r="D11" i="4"/>
  <c r="B9" i="4"/>
  <c r="K8" i="4"/>
  <c r="F8" i="4"/>
  <c r="D8" i="4"/>
  <c r="B8" i="4"/>
  <c r="B6" i="4"/>
  <c r="B5" i="4"/>
  <c r="J4" i="4"/>
  <c r="B3" i="4"/>
  <c r="J2" i="4"/>
  <c r="J1" i="4"/>
  <c r="B1" i="4"/>
  <c r="E160" i="4" l="1"/>
  <c r="E168" i="4" s="1"/>
  <c r="F160" i="4"/>
  <c r="D160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14" i="4"/>
  <c r="G160" i="4" l="1"/>
  <c r="D168" i="4"/>
  <c r="D9" i="4"/>
  <c r="U13" i="4" l="1"/>
  <c r="N1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4" i="4"/>
  <c r="D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4" i="4"/>
  <c r="B25" i="4"/>
  <c r="J11" i="4"/>
  <c r="Q11" i="4" l="1"/>
  <c r="E166" i="4"/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C6" i="5"/>
  <c r="D2" i="4" l="1"/>
  <c r="H23" i="4" l="1"/>
  <c r="D23" i="4"/>
  <c r="F9" i="4"/>
  <c r="E170" i="4" l="1"/>
</calcChain>
</file>

<file path=xl/sharedStrings.xml><?xml version="1.0" encoding="utf-8"?>
<sst xmlns="http://schemas.openxmlformats.org/spreadsheetml/2006/main" count="595" uniqueCount="576">
  <si>
    <t>Titre du projet</t>
  </si>
  <si>
    <t xml:space="preserve">     Sous-total dépenses courantes pour activités de projet</t>
  </si>
  <si>
    <t xml:space="preserve">     Sous-total gestion de projet</t>
  </si>
  <si>
    <t>TOTAL</t>
  </si>
  <si>
    <t xml:space="preserve">     Sous-total dépenses uniques (investissements)</t>
  </si>
  <si>
    <t xml:space="preserve">     Sous-total dépenses de construction</t>
  </si>
  <si>
    <t>Monnaie locale</t>
  </si>
  <si>
    <t>EUR</t>
  </si>
  <si>
    <t>BGN</t>
  </si>
  <si>
    <t>DKK</t>
  </si>
  <si>
    <t>PLN</t>
  </si>
  <si>
    <t>RON</t>
  </si>
  <si>
    <t>SEK</t>
  </si>
  <si>
    <t>CZK</t>
  </si>
  <si>
    <t>HUF</t>
  </si>
  <si>
    <t>AUD</t>
  </si>
  <si>
    <t>BRL</t>
  </si>
  <si>
    <t>CNY</t>
  </si>
  <si>
    <t>HKD</t>
  </si>
  <si>
    <t>INR</t>
  </si>
  <si>
    <t>IDR</t>
  </si>
  <si>
    <t>ISK</t>
  </si>
  <si>
    <t>ILS</t>
  </si>
  <si>
    <t>JPY</t>
  </si>
  <si>
    <t>CAD</t>
  </si>
  <si>
    <t>KRW</t>
  </si>
  <si>
    <t>MYR</t>
  </si>
  <si>
    <t>MXN</t>
  </si>
  <si>
    <t>NZD</t>
  </si>
  <si>
    <t>NOK</t>
  </si>
  <si>
    <t>PHP</t>
  </si>
  <si>
    <t>RUB</t>
  </si>
  <si>
    <t>CHF</t>
  </si>
  <si>
    <t>SGD</t>
  </si>
  <si>
    <t>ZAR</t>
  </si>
  <si>
    <t>THB</t>
  </si>
  <si>
    <t>TRY</t>
  </si>
  <si>
    <t>USD</t>
  </si>
  <si>
    <t>GBP</t>
  </si>
  <si>
    <t>AFN</t>
  </si>
  <si>
    <t>ALL</t>
  </si>
  <si>
    <t>DZD</t>
  </si>
  <si>
    <t>AOA</t>
  </si>
  <si>
    <t>ARS</t>
  </si>
  <si>
    <t>AMD</t>
  </si>
  <si>
    <t>AWG</t>
  </si>
  <si>
    <t>AZN</t>
  </si>
  <si>
    <t>BSD</t>
  </si>
  <si>
    <t>BHD</t>
  </si>
  <si>
    <t>BDT</t>
  </si>
  <si>
    <t>BBD</t>
  </si>
  <si>
    <t>BZD</t>
  </si>
  <si>
    <t>BMD</t>
  </si>
  <si>
    <t>BTN</t>
  </si>
  <si>
    <t>BOB</t>
  </si>
  <si>
    <t>BAM</t>
  </si>
  <si>
    <t>BWP</t>
  </si>
  <si>
    <t>BND</t>
  </si>
  <si>
    <t>BIF</t>
  </si>
  <si>
    <t>CLP</t>
  </si>
  <si>
    <t>CRC</t>
  </si>
  <si>
    <t>ANG</t>
  </si>
  <si>
    <t>DOP</t>
  </si>
  <si>
    <t>DJF</t>
  </si>
  <si>
    <t>ERN</t>
  </si>
  <si>
    <t>SZL</t>
  </si>
  <si>
    <t>FKP</t>
  </si>
  <si>
    <t>FJD</t>
  </si>
  <si>
    <t>GMD</t>
  </si>
  <si>
    <t>GEL</t>
  </si>
  <si>
    <t>GHS</t>
  </si>
  <si>
    <t>GIP</t>
  </si>
  <si>
    <t>GTQ</t>
  </si>
  <si>
    <t>GNF</t>
  </si>
  <si>
    <t>GYD</t>
  </si>
  <si>
    <t>HTG</t>
  </si>
  <si>
    <t>HNL</t>
  </si>
  <si>
    <t>IQD</t>
  </si>
  <si>
    <t>IRR</t>
  </si>
  <si>
    <t>JMD</t>
  </si>
  <si>
    <t>YER</t>
  </si>
  <si>
    <t>JOD</t>
  </si>
  <si>
    <t>KYD</t>
  </si>
  <si>
    <t>KHR</t>
  </si>
  <si>
    <t>CVE</t>
  </si>
  <si>
    <t>KZT</t>
  </si>
  <si>
    <t>QAR</t>
  </si>
  <si>
    <t>KES</t>
  </si>
  <si>
    <t>KGS</t>
  </si>
  <si>
    <t>COP</t>
  </si>
  <si>
    <t>KMF</t>
  </si>
  <si>
    <t>CDF</t>
  </si>
  <si>
    <t>CUP</t>
  </si>
  <si>
    <t>KWD</t>
  </si>
  <si>
    <t>LAK</t>
  </si>
  <si>
    <t>LSL</t>
  </si>
  <si>
    <t>LBP</t>
  </si>
  <si>
    <t>LRD</t>
  </si>
  <si>
    <t>LYD</t>
  </si>
  <si>
    <t>MOP</t>
  </si>
  <si>
    <t>MGA</t>
  </si>
  <si>
    <t>MWK</t>
  </si>
  <si>
    <t>MVR</t>
  </si>
  <si>
    <t>MAD</t>
  </si>
  <si>
    <t>MRU</t>
  </si>
  <si>
    <t>MUR</t>
  </si>
  <si>
    <t>MNT</t>
  </si>
  <si>
    <t>MZN</t>
  </si>
  <si>
    <t>MMK</t>
  </si>
  <si>
    <t>NAD</t>
  </si>
  <si>
    <t>NPR</t>
  </si>
  <si>
    <t>XPF</t>
  </si>
  <si>
    <t>NIO</t>
  </si>
  <si>
    <t>NGN</t>
  </si>
  <si>
    <t>MKD</t>
  </si>
  <si>
    <t>OMR</t>
  </si>
  <si>
    <t>PKR</t>
  </si>
  <si>
    <t>PAB</t>
  </si>
  <si>
    <t>PGK</t>
  </si>
  <si>
    <t>PYG</t>
  </si>
  <si>
    <t>PEN</t>
  </si>
  <si>
    <t>MDL</t>
  </si>
  <si>
    <t>RWF</t>
  </si>
  <si>
    <t>SBD</t>
  </si>
  <si>
    <t>ZMW</t>
  </si>
  <si>
    <t>WST</t>
  </si>
  <si>
    <t>SAR</t>
  </si>
  <si>
    <t>RSD</t>
  </si>
  <si>
    <t>SCR</t>
  </si>
  <si>
    <t>SLE</t>
  </si>
  <si>
    <t>ZWL</t>
  </si>
  <si>
    <t>SOS</t>
  </si>
  <si>
    <t>LKR</t>
  </si>
  <si>
    <t>SHP</t>
  </si>
  <si>
    <t>SDG</t>
  </si>
  <si>
    <t>SRD</t>
  </si>
  <si>
    <t>SYP</t>
  </si>
  <si>
    <t>STN</t>
  </si>
  <si>
    <t>SSP</t>
  </si>
  <si>
    <t>TJS</t>
  </si>
  <si>
    <t>TWD</t>
  </si>
  <si>
    <t>TZS</t>
  </si>
  <si>
    <t>TOP</t>
  </si>
  <si>
    <t>TTD</t>
  </si>
  <si>
    <t>TND</t>
  </si>
  <si>
    <t>TMT</t>
  </si>
  <si>
    <t>UGX</t>
  </si>
  <si>
    <t>UAH</t>
  </si>
  <si>
    <t>UYU</t>
  </si>
  <si>
    <t>UZS</t>
  </si>
  <si>
    <t>VUV</t>
  </si>
  <si>
    <t>VES</t>
  </si>
  <si>
    <t>AED</t>
  </si>
  <si>
    <t>VND</t>
  </si>
  <si>
    <t>BYN</t>
  </si>
  <si>
    <t>EGP</t>
  </si>
  <si>
    <t>ETB</t>
  </si>
  <si>
    <t>XCD</t>
  </si>
  <si>
    <t>XOF</t>
  </si>
  <si>
    <t>XAF</t>
  </si>
  <si>
    <t>Langue</t>
  </si>
  <si>
    <t>deutsch</t>
  </si>
  <si>
    <t>english</t>
  </si>
  <si>
    <t>português</t>
  </si>
  <si>
    <t>español</t>
  </si>
  <si>
    <t>français</t>
  </si>
  <si>
    <t>Projekttitel</t>
  </si>
  <si>
    <t>Summe</t>
  </si>
  <si>
    <t>Lokale Eigenleistung</t>
  </si>
  <si>
    <t>Sprache</t>
  </si>
  <si>
    <t>Lokalwährung</t>
  </si>
  <si>
    <t xml:space="preserve">     Zwischensumme Bauausgaben</t>
  </si>
  <si>
    <t xml:space="preserve">     Zwischensumme Personalkosten</t>
  </si>
  <si>
    <t xml:space="preserve">     Zwischensumme Laufende Ausgaben für Projektaktivitäten</t>
  </si>
  <si>
    <t xml:space="preserve">     Zwischensumme Projektverwaltung</t>
  </si>
  <si>
    <t xml:space="preserve">     Zwischensumme Einmalige Ausgaben (Investitionen)</t>
  </si>
  <si>
    <t>F I N A N Z B E R I C H T</t>
  </si>
  <si>
    <t>ÜBERSICHT ÜBER EINNAHMEN UND AUSGABEN</t>
  </si>
  <si>
    <t>von (TT MM JJJJ):</t>
  </si>
  <si>
    <t>bis (TT MM JJJJ):</t>
  </si>
  <si>
    <t>EINNAHMEN</t>
  </si>
  <si>
    <t>(in lokaler Währung)</t>
  </si>
  <si>
    <t>Datum</t>
  </si>
  <si>
    <t>Beiträge von dritter Seite</t>
  </si>
  <si>
    <t>Zinserträge</t>
  </si>
  <si>
    <t>GESAMT</t>
  </si>
  <si>
    <t>AUSGABEN</t>
  </si>
  <si>
    <t>ABSCHLUSS</t>
  </si>
  <si>
    <t>Saldo (Einnahmen minus Ausgaben)</t>
  </si>
  <si>
    <t>Saldenabstimmung:</t>
  </si>
  <si>
    <t>Bank</t>
  </si>
  <si>
    <t>Kasse</t>
  </si>
  <si>
    <t>Sonstiges (noch nicht eingelöste Schecks, Vorschüsse, Darlehen, etc.)</t>
  </si>
  <si>
    <t>Ich/Wir bestätige/n die Richtigkeit des vorliegenden Berichts unter Einhaltung des von beiden Partnern unterzeichneten Projektvertrages.</t>
  </si>
  <si>
    <t>Unterschrift einer weiteren autorisierten Person</t>
  </si>
  <si>
    <t xml:space="preserve">Funktion in der Organisation: </t>
  </si>
  <si>
    <t>Projektnummer</t>
  </si>
  <si>
    <t>Projektlaufzeit</t>
  </si>
  <si>
    <t>Aktueller Berichtszeitraum</t>
  </si>
  <si>
    <t>Bewilligtes Budget</t>
  </si>
  <si>
    <t>Einnahmen im Berichtszeitraum</t>
  </si>
  <si>
    <t>Ausgaben im Berichtszeitraum</t>
  </si>
  <si>
    <t>KMW Mittel*</t>
  </si>
  <si>
    <t>Saldovortrag (aus vorherigem Berichtszeitraum)</t>
  </si>
  <si>
    <t>Saldo für den Berichtszeitraum</t>
  </si>
  <si>
    <t>Ort, Datum                  Unterschrift des Projektverantwortlichen</t>
  </si>
  <si>
    <t>R A P P O R T   F I N A N C I E R</t>
  </si>
  <si>
    <t>APERÇU DES RECETTES ET DÉPENSES</t>
  </si>
  <si>
    <t>Numéro du projet</t>
  </si>
  <si>
    <t>Durée totale du projet</t>
  </si>
  <si>
    <t>Période actuelle couverte par le rapport</t>
  </si>
  <si>
    <t>RECETTES</t>
  </si>
  <si>
    <t>(en monnaie locale)</t>
  </si>
  <si>
    <t>Budget apprové</t>
  </si>
  <si>
    <t>Solde (de la période précédente)</t>
  </si>
  <si>
    <t>Recettes pendant la période du rapport</t>
  </si>
  <si>
    <t>de (JJ/MM/AAAA) :</t>
  </si>
  <si>
    <t>Contributions de tiers</t>
  </si>
  <si>
    <t>Fonds KMW*</t>
  </si>
  <si>
    <t>Date</t>
  </si>
  <si>
    <t>Dépenses pendant la période du rapport</t>
  </si>
  <si>
    <t>DÉPENSES</t>
  </si>
  <si>
    <t>Solde à la fin de la période du rapport</t>
  </si>
  <si>
    <t>CLÔTURE DES COMPTES</t>
  </si>
  <si>
    <t>Solde (recettes moins dépenses)</t>
  </si>
  <si>
    <t>Rapprochement des soldes :</t>
  </si>
  <si>
    <t>Banque</t>
  </si>
  <si>
    <t>Caisse</t>
  </si>
  <si>
    <t>Divers (chèques non encaissés, avances, prêts, etc.)</t>
  </si>
  <si>
    <t>Signature d’une autre personne autorisée</t>
  </si>
  <si>
    <t xml:space="preserve">Fonction au sein de l’organisation : </t>
  </si>
  <si>
    <t>Intérêts bancaires</t>
  </si>
  <si>
    <t>Apport local</t>
  </si>
  <si>
    <t>Je confirme / Nous certifions que le présent rapport est exact et conforme au contrat de projet signé par les deux partenaires.</t>
  </si>
  <si>
    <t>Je confirme / Nous confirmons que l'apport local est monétaire.</t>
  </si>
  <si>
    <t xml:space="preserve">Ich/Wir bestätige/n, dass die lokale Eigenleistung monetär ist. </t>
  </si>
  <si>
    <t>Einnahmen der gesamten Projektlaufzeit</t>
  </si>
  <si>
    <t>Ausgaben der gesamten Projektlaufzeit</t>
  </si>
  <si>
    <t>Cumul recettes sur toute la période</t>
  </si>
  <si>
    <t>Cumul dépenses sur toute la période</t>
  </si>
  <si>
    <t>Begründung der Budgetüber- oder unterschreitung</t>
  </si>
  <si>
    <t>Explication du dépassement de budget</t>
  </si>
  <si>
    <t>% verwendetes Budget</t>
  </si>
  <si>
    <t>% erhaltene Einnahmen</t>
  </si>
  <si>
    <t>% budget consommé</t>
  </si>
  <si>
    <t>% des recettes perçues</t>
  </si>
  <si>
    <t xml:space="preserve">F I N A N C I A L  R E P O R T </t>
  </si>
  <si>
    <t>OVERVIEW - INCOME AND EXPENDITURE</t>
  </si>
  <si>
    <t>Project Number</t>
  </si>
  <si>
    <t>Project Duration</t>
  </si>
  <si>
    <t>Actual Reporting Period</t>
  </si>
  <si>
    <t>From (DD.MM.YYYY)</t>
  </si>
  <si>
    <t>To (DD.MM.YYYY)</t>
  </si>
  <si>
    <t>INCOME</t>
  </si>
  <si>
    <t>(In Local Currency)</t>
  </si>
  <si>
    <t>Approved Budget</t>
  </si>
  <si>
    <t>Income During Reporting Period</t>
  </si>
  <si>
    <t>Balance -  carried forward from previous reporting period</t>
  </si>
  <si>
    <t>Local Contribution</t>
  </si>
  <si>
    <t>Third Party Contribution</t>
  </si>
  <si>
    <t>Interest gains</t>
  </si>
  <si>
    <t>Total</t>
  </si>
  <si>
    <t>Expenses in Reporting Period</t>
  </si>
  <si>
    <t>Project Title</t>
  </si>
  <si>
    <t>Language</t>
  </si>
  <si>
    <t>Local Currrency</t>
  </si>
  <si>
    <t>Subtotal Building Expenses</t>
  </si>
  <si>
    <t>Subtotal Personnel Expenses</t>
  </si>
  <si>
    <t>Subtotal Ongoing Expenses for Project Activities</t>
  </si>
  <si>
    <t>Summary</t>
  </si>
  <si>
    <t>Balance for the Reporting Period</t>
  </si>
  <si>
    <t>Balance (Income Minus Expenses)</t>
  </si>
  <si>
    <t>Balance Reconciliation</t>
  </si>
  <si>
    <t>Cash</t>
  </si>
  <si>
    <t>Others (Uncashed Cheque, advances, loans etc.)</t>
  </si>
  <si>
    <t>I/We confirm the accuracy of this report in compliance with the project contract signed by both partners.</t>
  </si>
  <si>
    <t>Place, date Signature of the person responsible for the project</t>
  </si>
  <si>
    <t>Signature of another authorized person</t>
  </si>
  <si>
    <t>Function within the organization:</t>
  </si>
  <si>
    <t xml:space="preserve">I/We confirm that the local contribution is monetary. </t>
  </si>
  <si>
    <t xml:space="preserve">Total project Income (Till date) </t>
  </si>
  <si>
    <t>% Income received</t>
  </si>
  <si>
    <t>Justification of budget surplus or deficit</t>
  </si>
  <si>
    <t>KMW Funds*</t>
  </si>
  <si>
    <t>% Used Budget</t>
  </si>
  <si>
    <t>Total Project Expenditure</t>
  </si>
  <si>
    <t>EXPENSES</t>
  </si>
  <si>
    <t>Resumo das receitas e despesas</t>
  </si>
  <si>
    <t xml:space="preserve">Número do projeto </t>
  </si>
  <si>
    <t>Duração do projeto</t>
  </si>
  <si>
    <t>de (DD MM AAAA):</t>
  </si>
  <si>
    <t>RECEITAS</t>
  </si>
  <si>
    <t>(em moeda local)</t>
  </si>
  <si>
    <t xml:space="preserve">Contribuição própria </t>
  </si>
  <si>
    <t>Subsídio KMW *</t>
  </si>
  <si>
    <t>Data</t>
  </si>
  <si>
    <t>DESPESAS</t>
  </si>
  <si>
    <t>Título do projeto</t>
  </si>
  <si>
    <t>Idioma</t>
  </si>
  <si>
    <t>Moeda local</t>
  </si>
  <si>
    <t xml:space="preserve">Subtotal despesas de construção (civil) </t>
  </si>
  <si>
    <t>Subtotal Despesas únicas (investimentos)</t>
  </si>
  <si>
    <t>Subtotal Despesas com pessoal / recursos humanos</t>
  </si>
  <si>
    <t>Subtotal Custos de atividades de projeto</t>
  </si>
  <si>
    <t>Subtotal Administração do projeto</t>
  </si>
  <si>
    <t>Saldo (receitas menos despesas</t>
  </si>
  <si>
    <t>Saldo do período de referência</t>
  </si>
  <si>
    <t>Outros (cheques não descontados, adiantamentos, empréstimos, etc.).</t>
  </si>
  <si>
    <t>Assinatura de uma outra pessoa devidamente autorizada</t>
  </si>
  <si>
    <t xml:space="preserve">Confirmo/confirmamos que a contribuição prória é monetária </t>
  </si>
  <si>
    <t xml:space="preserve">Despesas acumuladas desde o início de projeto </t>
  </si>
  <si>
    <t xml:space="preserve">Conciliação de saldo </t>
  </si>
  <si>
    <t>até (DD MM AAAA):</t>
  </si>
  <si>
    <t>BALANÇO</t>
  </si>
  <si>
    <t>Banco</t>
  </si>
  <si>
    <t>Caixa</t>
  </si>
  <si>
    <t>Receitas do período de referência</t>
  </si>
  <si>
    <t>Receitas cumuladas (total desde o início)</t>
  </si>
  <si>
    <t>% Reiceitas recebidas</t>
  </si>
  <si>
    <t>Plano de custos e financiamento aprovado</t>
  </si>
  <si>
    <t>I N F O R M E  F I N A N C I E R O</t>
  </si>
  <si>
    <t>RELATÓRIO FINANCEIRO</t>
  </si>
  <si>
    <t>Número del proyecto</t>
  </si>
  <si>
    <t>Duración del proyecto</t>
  </si>
  <si>
    <t>Período de referencia</t>
  </si>
  <si>
    <t>Ingresos</t>
  </si>
  <si>
    <t>(en moneda local)</t>
  </si>
  <si>
    <t>Ingresos del período de referencia</t>
  </si>
  <si>
    <t>Ingresos acumulados (total desde el início)</t>
  </si>
  <si>
    <t>Saldo (procendente del período de referencia anterior)</t>
  </si>
  <si>
    <t>Saldo transportado (do período de referência anterior)</t>
  </si>
  <si>
    <t>Aporte propio</t>
  </si>
  <si>
    <t>Contribuções de terceiros</t>
  </si>
  <si>
    <t>Fondos KMW *</t>
  </si>
  <si>
    <t>Fecha</t>
  </si>
  <si>
    <t>EGRESOS</t>
  </si>
  <si>
    <t>Despesas do período de referência</t>
  </si>
  <si>
    <t>Egresos del período de referencia</t>
  </si>
  <si>
    <t>Título del proyecto</t>
  </si>
  <si>
    <t>Moneda local</t>
  </si>
  <si>
    <t>Subtotal gastos de construcción</t>
  </si>
  <si>
    <t>Subtotal gastos de personal</t>
  </si>
  <si>
    <t>Subtotal gastos administrativos del proyecto</t>
  </si>
  <si>
    <t>CIERRE DE CUENTAS</t>
  </si>
  <si>
    <t>Saldo en el período de referencia</t>
  </si>
  <si>
    <t>Saldo (ingresos menos egresos)</t>
  </si>
  <si>
    <t xml:space="preserve">Conciliación de saldos </t>
  </si>
  <si>
    <t>Caja</t>
  </si>
  <si>
    <t>Firma de otra persona autorizada</t>
  </si>
  <si>
    <t xml:space="preserve">Cargo  o Función dentro de la organización: </t>
  </si>
  <si>
    <t>Egresos acumulados desde el início del proyecto</t>
  </si>
  <si>
    <t>Resumen de los ingresos y egresos</t>
  </si>
  <si>
    <t>hasta (DD MM AAAA)</t>
  </si>
  <si>
    <t>Presupuesto aprobado</t>
  </si>
  <si>
    <t>% Ingresos recibidos</t>
  </si>
  <si>
    <t>Justificación del superávit / déficit presupuestario</t>
  </si>
  <si>
    <t>Justificação do superávit / déficit orçamentário</t>
  </si>
  <si>
    <t>Aportes de terceros</t>
  </si>
  <si>
    <t>Intereses acreedores percibidos</t>
  </si>
  <si>
    <t>Otros (cheques aún no cobrados, anticipos, créditos, etc.)</t>
  </si>
  <si>
    <t xml:space="preserve">Por la presente certifico/certificamos la corrección del presente informe, el cual cumple las disposiciones del contrato de proyecto </t>
  </si>
  <si>
    <t>Lieu, date                  Signature du responsable du projet</t>
  </si>
  <si>
    <t>Local, data e assinatura do responsável do projeto</t>
  </si>
  <si>
    <t>Lugar, fecha, firma del resonsable de proyecto</t>
  </si>
  <si>
    <t xml:space="preserve">Confirmo/confirmamos que el aporte propio es monetario </t>
  </si>
  <si>
    <t xml:space="preserve">Ejecución presupuestaria (en %) </t>
  </si>
  <si>
    <t>Execução orçamentária (em %)</t>
  </si>
  <si>
    <t>Declaro/declaramos a veracidade deste relatório em conformidade com o contrato firmado entre as partes.</t>
  </si>
  <si>
    <t>Período de referência</t>
  </si>
  <si>
    <t>Juros credores auferidos</t>
  </si>
  <si>
    <t>Função / cargo na organização:</t>
  </si>
  <si>
    <t>Bauausgaben</t>
  </si>
  <si>
    <t>Einmalige Ausgaben (Investitionen)</t>
  </si>
  <si>
    <t>Personalkosten</t>
  </si>
  <si>
    <t>Laufende Ausgaben für Projektaktivitäten</t>
  </si>
  <si>
    <t>Projektverwaltung</t>
  </si>
  <si>
    <t>Evaluierung</t>
  </si>
  <si>
    <t>Audit</t>
  </si>
  <si>
    <t>Reserve - nur nach Genehmigung</t>
  </si>
  <si>
    <t>Building Expenses</t>
  </si>
  <si>
    <t>Non-Recurring Expenses (Investments)</t>
  </si>
  <si>
    <t>Subtotal Non Recurring Expenses (Investments)</t>
  </si>
  <si>
    <t>Personnel Expenses</t>
  </si>
  <si>
    <t>Ongoing Expenses for Project Activities</t>
  </si>
  <si>
    <t>Project Administration</t>
  </si>
  <si>
    <t>Subtotal Project Administration</t>
  </si>
  <si>
    <t>Evaluation</t>
  </si>
  <si>
    <t>Contingency reserve - after authorisation only</t>
  </si>
  <si>
    <t>Dépenses de construction</t>
  </si>
  <si>
    <t>Dépenses uniques (investissements)</t>
  </si>
  <si>
    <t>Personnel</t>
  </si>
  <si>
    <t>Sous-total personnel</t>
  </si>
  <si>
    <t>Dépenses courantes pour activités de projet</t>
  </si>
  <si>
    <t>Gestion de projet</t>
  </si>
  <si>
    <t>Réserve - uniquement après accord</t>
  </si>
  <si>
    <t>Gastos de construcción</t>
  </si>
  <si>
    <t>Gastos extraordinarios (inversiones)</t>
  </si>
  <si>
    <t xml:space="preserve">Subtotal gastos extraorinarios (inversiones) </t>
  </si>
  <si>
    <t>Gastos de personal</t>
  </si>
  <si>
    <t>Gastos corrientes para actividades del proyecto</t>
  </si>
  <si>
    <t>Subtotal gastos corrientes para actividades</t>
  </si>
  <si>
    <t xml:space="preserve">Gastos administrativos del proyecto / Gestión del proyecto </t>
  </si>
  <si>
    <t>Evaluación</t>
  </si>
  <si>
    <t>Auditoría externa</t>
  </si>
  <si>
    <t>Reserva - solo previa autorización</t>
  </si>
  <si>
    <t>Despesas de construção (civil)</t>
  </si>
  <si>
    <t>Despesas únicas (investimentos)</t>
  </si>
  <si>
    <t>Despesas com pessoal / recursos humanos</t>
  </si>
  <si>
    <t>Custos de atividades de projeto</t>
  </si>
  <si>
    <t>Administração do projeto</t>
  </si>
  <si>
    <t>Avaliação</t>
  </si>
  <si>
    <t>Auditoria externa</t>
  </si>
  <si>
    <t>Reserva - somente após autorização</t>
  </si>
  <si>
    <t>6.</t>
  </si>
  <si>
    <t>7.</t>
  </si>
  <si>
    <t>8.</t>
  </si>
  <si>
    <t>Euro</t>
  </si>
  <si>
    <t>Wechselkurs</t>
  </si>
  <si>
    <t>Exchange Rate</t>
  </si>
  <si>
    <t>Taux de change</t>
  </si>
  <si>
    <t>Tipo de cambio</t>
  </si>
  <si>
    <t>Taxa de câmbio</t>
  </si>
  <si>
    <t>WK</t>
  </si>
  <si>
    <t>ER</t>
  </si>
  <si>
    <t>TC</t>
  </si>
  <si>
    <t>Ausfüllbare Felder sind in den Farben links</t>
  </si>
  <si>
    <t>Fillable fields are in the colours on the left</t>
  </si>
  <si>
    <t>Les champs remplissables sont dans les couleurs à gauche</t>
  </si>
  <si>
    <t>Los campos rellenables aparecen en los colores de la izquierda</t>
  </si>
  <si>
    <t>Os campos preenchíveis estão nas cores à esquerda</t>
  </si>
  <si>
    <t>Tipp:</t>
  </si>
  <si>
    <t>Tip:</t>
  </si>
  <si>
    <t>Astuce :</t>
  </si>
  <si>
    <t>Consejo:</t>
  </si>
  <si>
    <t>Dica:</t>
  </si>
  <si>
    <t>Please use our completion guide on our website to fill out the financial report.</t>
  </si>
  <si>
    <t>Bitte nutzen Sie zum ausfüllen des Finanzberichts unsere Ausfüllhilfe auf unserer Webseite:</t>
  </si>
  <si>
    <t>Veuillez utiliser notre aide à la saisie disponible sur notre site web pour remplir le rapport financier:</t>
  </si>
  <si>
    <t>Por favor, utilice nuestra guía para completar el informe financiero, disponible en nuestro sitio web:</t>
  </si>
  <si>
    <t>Por favor, utilize nosso guia de preenchimento disponível em nosso site para preencher o relatório financeiro:</t>
  </si>
  <si>
    <t>https://www.kindermissionswerk.org/fuer-partner/service</t>
  </si>
  <si>
    <t>https://www.kindermissionswerk.org/en/partners/service</t>
  </si>
  <si>
    <t>https://www.kindermissionswerk.org/fr/pour-les-partenaires/services</t>
  </si>
  <si>
    <t>https://www.kindermissionswerk.org/pt/para-os-parceiros/servico</t>
  </si>
  <si>
    <t>https://www.kindermissionswerk.org/es/para-contrapartes-de-proyectos/servicios</t>
  </si>
  <si>
    <t>Rate</t>
  </si>
  <si>
    <t>Installment</t>
  </si>
  <si>
    <t>versement</t>
  </si>
  <si>
    <t>Cuota</t>
  </si>
  <si>
    <t>transferência parcial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</si>
  <si>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</si>
  <si>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</si>
  <si>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</si>
  <si>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</si>
  <si>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</si>
  <si>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</si>
  <si>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</si>
  <si>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</si>
  <si>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</si>
  <si>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</si>
  <si>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</si>
  <si>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</si>
  <si>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</si>
  <si>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</si>
  <si>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</si>
  <si>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</si>
  <si>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</si>
  <si>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</si>
  <si>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</si>
  <si>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</si>
  <si>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</si>
  <si>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</si>
  <si>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</si>
  <si>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</si>
  <si>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</si>
  <si>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</si>
  <si>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</si>
  <si>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</si>
  <si>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</si>
  <si>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</si>
  <si>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</si>
  <si>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</si>
  <si>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</si>
  <si>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</si>
  <si>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</si>
  <si>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</si>
  <si>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</si>
  <si>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</si>
  <si>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</si>
  <si>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</si>
  <si>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</si>
  <si>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</si>
  <si>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</si>
  <si>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</si>
  <si>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</si>
  <si>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</si>
  <si>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</si>
  <si>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</si>
  <si>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</si>
  <si>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</si>
  <si>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</si>
  <si>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</si>
  <si>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</si>
  <si>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</si>
  <si>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</si>
  <si>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</si>
  <si>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</si>
  <si>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</si>
  <si>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</si>
  <si>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</si>
  <si>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</si>
  <si>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</si>
  <si>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</si>
  <si>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</si>
  <si>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</si>
  <si>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</si>
  <si>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</si>
  <si>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</si>
  <si>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</si>
  <si>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</si>
  <si>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</si>
  <si>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</si>
  <si>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</si>
  <si>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</si>
  <si>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</si>
  <si>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</si>
  <si>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</si>
  <si>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</si>
  <si>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</si>
  <si>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</si>
  <si>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</si>
  <si>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</si>
  <si>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</si>
  <si>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</si>
  <si>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</si>
  <si>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</si>
  <si>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</si>
  <si>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</si>
  <si>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</si>
  <si>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</si>
  <si>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</si>
  <si>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</si>
  <si>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</si>
  <si>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</si>
  <si>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</si>
  <si>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</si>
  <si>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</si>
  <si>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</si>
  <si>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</si>
  <si>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</si>
  <si>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</si>
  <si>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</si>
  <si>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</si>
  <si>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</si>
  <si>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5.1</t>
  </si>
  <si>
    <t>5.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</si>
  <si>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</si>
  <si>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</si>
  <si>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</si>
  <si>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</si>
  <si>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</si>
  <si>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</si>
  <si>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</si>
  <si>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</si>
  <si>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</si>
  <si>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</si>
  <si>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</si>
  <si>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</si>
  <si>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</si>
  <si>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</si>
  <si>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</si>
  <si>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</si>
  <si>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</si>
  <si>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</si>
  <si>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</si>
  <si>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_V2_es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</si>
</sst>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E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Protection="1"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0" fontId="7" fillId="0" borderId="13" xfId="0" applyFont="1" applyBorder="1"/>
    <xf numFmtId="0" fontId="7" fillId="0" borderId="7" xfId="0" applyFont="1" applyBorder="1"/>
    <xf numFmtId="3" fontId="3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3" borderId="36" xfId="0" applyNumberFormat="1" applyFont="1" applyFill="1" applyBorder="1" applyAlignment="1">
      <alignment horizontal="right" vertical="center"/>
    </xf>
    <xf numFmtId="9" fontId="7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/>
    <xf numFmtId="0" fontId="7" fillId="4" borderId="30" xfId="0" applyFont="1" applyFill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36" xfId="0" applyFont="1" applyBorder="1" applyAlignment="1">
      <alignment horizontal="right"/>
    </xf>
    <xf numFmtId="9" fontId="7" fillId="0" borderId="36" xfId="1" applyFont="1" applyBorder="1" applyAlignment="1" applyProtection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" xfId="0" applyFont="1" applyBorder="1"/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49" fontId="7" fillId="0" borderId="2" xfId="0" applyNumberFormat="1" applyFont="1" applyBorder="1"/>
    <xf numFmtId="0" fontId="7" fillId="0" borderId="28" xfId="0" applyFont="1" applyBorder="1"/>
    <xf numFmtId="0" fontId="7" fillId="0" borderId="19" xfId="0" applyFont="1" applyBorder="1"/>
    <xf numFmtId="49" fontId="7" fillId="0" borderId="19" xfId="0" applyNumberFormat="1" applyFont="1" applyBorder="1"/>
    <xf numFmtId="0" fontId="7" fillId="3" borderId="24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vertical="center"/>
    </xf>
    <xf numFmtId="3" fontId="3" fillId="3" borderId="27" xfId="0" applyNumberFormat="1" applyFont="1" applyFill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9" fontId="9" fillId="0" borderId="36" xfId="0" applyNumberFormat="1" applyFont="1" applyBorder="1" applyAlignment="1">
      <alignment horizontal="right" vertical="center"/>
    </xf>
    <xf numFmtId="9" fontId="3" fillId="3" borderId="21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vertical="center" wrapText="1"/>
      <protection locked="0"/>
    </xf>
    <xf numFmtId="49" fontId="7" fillId="6" borderId="36" xfId="0" applyNumberFormat="1" applyFont="1" applyFill="1" applyBorder="1" applyAlignment="1" applyProtection="1">
      <alignment vertical="center" wrapText="1"/>
      <protection locked="0"/>
    </xf>
    <xf numFmtId="14" fontId="7" fillId="6" borderId="36" xfId="0" applyNumberFormat="1" applyFont="1" applyFill="1" applyBorder="1" applyProtection="1">
      <protection locked="0"/>
    </xf>
    <xf numFmtId="43" fontId="7" fillId="6" borderId="36" xfId="7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3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9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4" xfId="0" applyFont="1" applyBorder="1" applyProtection="1">
      <protection locked="0"/>
    </xf>
    <xf numFmtId="0" fontId="13" fillId="0" borderId="0" xfId="8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4" borderId="41" xfId="0" applyFont="1" applyFill="1" applyBorder="1" applyProtection="1">
      <protection locked="0"/>
    </xf>
    <xf numFmtId="0" fontId="7" fillId="5" borderId="41" xfId="0" applyFont="1" applyFill="1" applyBorder="1" applyProtection="1">
      <protection locked="0"/>
    </xf>
    <xf numFmtId="0" fontId="7" fillId="6" borderId="41" xfId="0" applyFont="1" applyFill="1" applyBorder="1" applyProtection="1">
      <protection locked="0"/>
    </xf>
    <xf numFmtId="4" fontId="7" fillId="5" borderId="36" xfId="0" applyNumberFormat="1" applyFont="1" applyFill="1" applyBorder="1" applyAlignment="1" applyProtection="1">
      <alignment horizontal="right"/>
      <protection locked="0"/>
    </xf>
    <xf numFmtId="4" fontId="7" fillId="6" borderId="36" xfId="0" applyNumberFormat="1" applyFont="1" applyFill="1" applyBorder="1" applyAlignment="1" applyProtection="1">
      <alignment horizontal="right"/>
      <protection locked="0"/>
    </xf>
    <xf numFmtId="4" fontId="7" fillId="3" borderId="21" xfId="0" applyNumberFormat="1" applyFont="1" applyFill="1" applyBorder="1" applyAlignment="1">
      <alignment horizontal="right"/>
    </xf>
    <xf numFmtId="4" fontId="7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36" xfId="0" applyNumberFormat="1" applyFont="1" applyFill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7" fillId="5" borderId="36" xfId="0" applyNumberFormat="1" applyFont="1" applyFill="1" applyBorder="1" applyAlignment="1" applyProtection="1">
      <alignment horizontal="right" vertical="center"/>
      <protection locked="0"/>
    </xf>
    <xf numFmtId="4" fontId="3" fillId="5" borderId="36" xfId="0" applyNumberFormat="1" applyFont="1" applyFill="1" applyBorder="1" applyAlignment="1" applyProtection="1">
      <alignment horizontal="right" vertical="center"/>
      <protection locked="0"/>
    </xf>
    <xf numFmtId="4" fontId="3" fillId="6" borderId="36" xfId="0" applyNumberFormat="1" applyFont="1" applyFill="1" applyBorder="1" applyAlignment="1" applyProtection="1">
      <alignment horizontal="right" vertical="center"/>
      <protection locked="0"/>
    </xf>
    <xf numFmtId="4" fontId="9" fillId="5" borderId="36" xfId="0" applyNumberFormat="1" applyFont="1" applyFill="1" applyBorder="1" applyAlignment="1" applyProtection="1">
      <alignment horizontal="right" vertical="center"/>
      <protection locked="0"/>
    </xf>
    <xf numFmtId="4" fontId="9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21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/>
    <xf numFmtId="4" fontId="7" fillId="6" borderId="27" xfId="0" applyNumberFormat="1" applyFont="1" applyFill="1" applyBorder="1" applyProtection="1">
      <protection locked="0"/>
    </xf>
    <xf numFmtId="4" fontId="7" fillId="6" borderId="29" xfId="0" applyNumberFormat="1" applyFont="1" applyFill="1" applyBorder="1" applyProtection="1">
      <protection locked="0"/>
    </xf>
    <xf numFmtId="164" fontId="7" fillId="0" borderId="36" xfId="0" applyNumberFormat="1" applyFont="1" applyBorder="1"/>
    <xf numFmtId="9" fontId="3" fillId="3" borderId="36" xfId="1" applyFont="1" applyFill="1" applyBorder="1" applyAlignment="1">
      <alignment horizontal="right" vertical="center"/>
    </xf>
    <xf numFmtId="9" fontId="7" fillId="3" borderId="21" xfId="1" applyFont="1" applyFill="1" applyBorder="1" applyAlignment="1" applyProtection="1">
      <alignment horizontal="right"/>
    </xf>
    <xf numFmtId="49" fontId="3" fillId="0" borderId="37" xfId="0" applyNumberFormat="1" applyFont="1" applyBorder="1" applyAlignment="1">
      <alignment vertical="center"/>
    </xf>
    <xf numFmtId="49" fontId="7" fillId="0" borderId="37" xfId="0" applyNumberFormat="1" applyFont="1" applyBorder="1" applyAlignment="1">
      <alignment vertical="center"/>
    </xf>
    <xf numFmtId="0" fontId="7" fillId="6" borderId="3" xfId="0" applyFon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39" xfId="8" applyBorder="1" applyAlignment="1" applyProtection="1">
      <alignment horizontal="left" vertical="top" wrapText="1"/>
      <protection locked="0"/>
    </xf>
    <xf numFmtId="0" fontId="13" fillId="0" borderId="34" xfId="8" applyBorder="1" applyAlignment="1" applyProtection="1">
      <alignment horizontal="left" vertical="top" wrapText="1"/>
      <protection locked="0"/>
    </xf>
    <xf numFmtId="0" fontId="13" fillId="0" borderId="40" xfId="8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9">
    <cellStyle name="Komma" xfId="7" builtinId="3"/>
    <cellStyle name="Link" xfId="8" builtinId="8"/>
    <cellStyle name="Prozent" xfId="1" builtinId="5"/>
    <cellStyle name="Prozent 2" xfId="3" xr:uid="{00000000-0005-0000-0000-000001000000}"/>
    <cellStyle name="Prozent 2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</cellStyles>
  <dxfs count="0"/>
  <tableStyles count="0" defaultTableStyle="TableStyleMedium9" defaultPivotStyle="PivotStyleLight16"/>
  <colors>
    <mruColors>
      <color rgb="FFFFFAE5"/>
      <color rgb="FFFFCC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0</xdr:rowOff>
    </xdr:from>
    <xdr:to>
      <xdr:col>8</xdr:col>
      <xdr:colOff>41910</xdr:colOff>
      <xdr:row>4</xdr:row>
      <xdr:rowOff>103361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D068F4-BA8B-4A6C-8868-4F2D21F6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1" y="0"/>
          <a:ext cx="2853689" cy="7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B189"/>
  <sheetViews>
    <sheetView showGridLines="0" tabSelected="1" zoomScale="85" zoomScaleNormal="85" zoomScaleSheetLayoutView="75" workbookViewId="0">
      <pane ySplit="9" topLeftCell="A10" activePane="bottomLeft" state="frozen"/>
      <selection pane="bottomLeft" activeCell="E2" sqref="E2"/>
    </sheetView>
  </sheetViews>
  <sheetFormatPr baseColWidth="10" defaultColWidth="10.85546875" defaultRowHeight="12.75" outlineLevelRow="1" x14ac:dyDescent="0.2"/>
  <cols>
    <col min="1" max="1" width="3.28515625" style="10" customWidth="1"/>
    <col min="2" max="2" width="4.5703125" style="10" customWidth="1"/>
    <col min="3" max="3" width="55.85546875" style="10" customWidth="1"/>
    <col min="4" max="4" width="20" style="10" customWidth="1"/>
    <col min="5" max="5" width="18.5703125" style="10" customWidth="1"/>
    <col min="6" max="6" width="18.7109375" style="10" customWidth="1"/>
    <col min="7" max="7" width="11.7109375" style="10" customWidth="1"/>
    <col min="8" max="8" width="18.7109375" style="10" customWidth="1"/>
    <col min="9" max="10" width="4" style="10" customWidth="1"/>
    <col min="11" max="11" width="19.140625" style="10" customWidth="1"/>
    <col min="12" max="13" width="10.85546875" style="10"/>
    <col min="14" max="14" width="15" style="10" customWidth="1"/>
    <col min="15" max="15" width="10" style="10" customWidth="1"/>
    <col min="16" max="16" width="5" style="10" customWidth="1"/>
    <col min="17" max="17" width="4" style="10" hidden="1" customWidth="1"/>
    <col min="18" max="18" width="19.140625" style="10" hidden="1" customWidth="1"/>
    <col min="19" max="20" width="10.85546875" style="10" hidden="1" customWidth="1"/>
    <col min="21" max="21" width="15" style="10" hidden="1" customWidth="1"/>
    <col min="22" max="22" width="10" style="10" hidden="1" customWidth="1"/>
    <col min="23" max="23" width="4" style="10" customWidth="1"/>
    <col min="24" max="24" width="36.7109375" style="10" customWidth="1"/>
    <col min="25" max="16384" width="10.85546875" style="10"/>
  </cols>
  <sheetData>
    <row r="1" spans="2:28" x14ac:dyDescent="0.2">
      <c r="B1" s="135" t="str">
        <f>IF($E$2="","",VLOOKUP($E$2,Sprachversionen!$B:$BN,2,FALSE))</f>
        <v>I N F O R M E  F I N A N C I E R O</v>
      </c>
      <c r="C1" s="135"/>
      <c r="I1" s="12"/>
      <c r="J1" s="93" t="str">
        <f>VLOOKUP($E$2,Sprachversionen!$B:$BN,60,FALSE)</f>
        <v>Consejo:</v>
      </c>
      <c r="K1" s="95"/>
      <c r="L1" s="95"/>
      <c r="M1" s="95"/>
      <c r="N1" s="95"/>
      <c r="O1" s="96"/>
      <c r="Q1" s="12"/>
      <c r="W1" s="12"/>
    </row>
    <row r="2" spans="2:28" x14ac:dyDescent="0.2">
      <c r="B2" s="158" t="s">
        <v>575</v>
      </c>
      <c r="C2" s="158"/>
      <c r="D2" s="23" t="str">
        <f>IF($E$2="","Chose your language",VLOOKUP($E$2,Sprachversionen!$B:$BN,27,FALSE))</f>
        <v>Idioma</v>
      </c>
      <c r="E2" s="48" t="s">
        <v>164</v>
      </c>
      <c r="J2" s="139" t="str">
        <f>VLOOKUP($E$2,Sprachversionen!$B:$BN,61,FALSE)</f>
        <v>Por favor, utilice nuestra guía para completar el informe financiero, disponible en nuestro sitio web:</v>
      </c>
      <c r="K2" s="140"/>
      <c r="L2" s="140"/>
      <c r="M2" s="140"/>
      <c r="N2" s="140"/>
      <c r="O2" s="141"/>
      <c r="P2" s="12"/>
      <c r="Q2" s="12"/>
      <c r="R2" s="12"/>
    </row>
    <row r="3" spans="2:28" ht="12.75" customHeight="1" x14ac:dyDescent="0.2">
      <c r="B3" s="135" t="str">
        <f>IF($E$2="","",VLOOKUP($E$2,Sprachversionen!$B:$BN,3,FALSE))</f>
        <v>Resumen de los ingresos y egresos</v>
      </c>
      <c r="C3" s="135"/>
      <c r="D3" s="23" t="str">
        <f>VLOOKUP($E$2,Sprachversionen!$B:$BN,28,FALSE)</f>
        <v>Moneda local</v>
      </c>
      <c r="E3" s="50"/>
      <c r="J3" s="139"/>
      <c r="K3" s="140"/>
      <c r="L3" s="140"/>
      <c r="M3" s="140"/>
      <c r="N3" s="140"/>
      <c r="O3" s="141"/>
      <c r="P3" s="92"/>
      <c r="Q3" s="92"/>
      <c r="R3" s="92"/>
    </row>
    <row r="4" spans="2:28" ht="12" customHeight="1" thickBot="1" x14ac:dyDescent="0.25">
      <c r="B4" s="22"/>
      <c r="C4" s="22"/>
      <c r="J4" s="136" t="str">
        <f>HYPERLINK(VLOOKUP($E$2,Sprachversionen!$B:$BN,62,FALSE))</f>
        <v>https://www.kindermissionswerk.org/es/para-contrapartes-de-proyectos/servicios</v>
      </c>
      <c r="K4" s="137"/>
      <c r="L4" s="137"/>
      <c r="M4" s="137"/>
      <c r="N4" s="137"/>
      <c r="O4" s="138"/>
      <c r="P4" s="92"/>
      <c r="Q4" s="92"/>
      <c r="R4" s="92"/>
    </row>
    <row r="5" spans="2:28" x14ac:dyDescent="0.2">
      <c r="B5" s="142" t="str">
        <f>IF($E$2="","",VLOOKUP($E$2,Sprachversionen!$B:$BN,4,FALSE))</f>
        <v>Número del proyecto</v>
      </c>
      <c r="C5" s="142"/>
      <c r="D5" s="122"/>
      <c r="J5" s="94"/>
    </row>
    <row r="6" spans="2:28" x14ac:dyDescent="0.2">
      <c r="B6" s="125" t="str">
        <f>IF($E$2="","",VLOOKUP($E$2,Sprachversionen!$B:$BN,26,FALSE))</f>
        <v>Título del proyecto</v>
      </c>
      <c r="C6" s="125"/>
      <c r="D6" s="156"/>
      <c r="E6" s="156"/>
      <c r="F6" s="156"/>
      <c r="G6" s="156"/>
      <c r="H6" s="156"/>
    </row>
    <row r="7" spans="2:28" x14ac:dyDescent="0.2">
      <c r="B7" s="125"/>
      <c r="C7" s="125"/>
      <c r="D7" s="157"/>
      <c r="E7" s="157"/>
      <c r="F7" s="157"/>
      <c r="G7" s="157"/>
      <c r="H7" s="157"/>
      <c r="J7" s="97"/>
    </row>
    <row r="8" spans="2:28" x14ac:dyDescent="0.2">
      <c r="B8" s="125" t="str">
        <f>IF($E$2="","",VLOOKUP($E$2,Sprachversionen!$B:$BN,5,FALSE))</f>
        <v>Duración del proyecto</v>
      </c>
      <c r="C8" s="125"/>
      <c r="D8" s="51" t="str">
        <f>IF($E$2="","",VLOOKUP($E$2,Sprachversionen!$B:$BN,7,FALSE))</f>
        <v>de (DD MM AAAA):</v>
      </c>
      <c r="E8" s="80"/>
      <c r="F8" s="51" t="str">
        <f>IF($E$2="","",VLOOKUP($E$2,Sprachversionen!$B:$BN,8,FALSE))</f>
        <v>hasta (DD MM AAAA)</v>
      </c>
      <c r="G8" s="161"/>
      <c r="H8" s="162"/>
      <c r="J8" s="98"/>
      <c r="K8" s="10" t="str">
        <f>VLOOKUP($E$2,Sprachversionen!$B:$BN,59,FALSE)</f>
        <v>Los campos rellenables aparecen en los colores de la izquierda</v>
      </c>
    </row>
    <row r="9" spans="2:28" x14ac:dyDescent="0.2">
      <c r="B9" s="125" t="str">
        <f>IF($E$2="","",VLOOKUP($E$2,Sprachversionen!$B:$BN,6,FALSE))</f>
        <v>Período de referencia</v>
      </c>
      <c r="C9" s="125"/>
      <c r="D9" s="51" t="str">
        <f>D8</f>
        <v>de (DD MM AAAA):</v>
      </c>
      <c r="E9" s="80"/>
      <c r="F9" s="51" t="str">
        <f>F8</f>
        <v>hasta (DD MM AAAA)</v>
      </c>
      <c r="G9" s="161"/>
      <c r="H9" s="161"/>
      <c r="J9" s="99"/>
    </row>
    <row r="10" spans="2:28" ht="13.5" thickBot="1" x14ac:dyDescent="0.25"/>
    <row r="11" spans="2:28" ht="12.6" customHeight="1" x14ac:dyDescent="0.2">
      <c r="B11" s="31"/>
      <c r="C11" s="44"/>
      <c r="D11" s="129" t="str">
        <f>IF($E$2="","",VLOOKUP($E$2,Sprachversionen!$B:$BN,11,FALSE))</f>
        <v>Presupuesto aprobado</v>
      </c>
      <c r="E11" s="132" t="str">
        <f>IF($E$2="","",VLOOKUP($E$2,Sprachversionen!$B:$BN,12,FALSE))</f>
        <v>Ingresos del período de referencia</v>
      </c>
      <c r="F11" s="129" t="str">
        <f>IF($E$2="","",VLOOKUP($E$2,Sprachversionen!$B:$BN,13,FALSE))</f>
        <v>Ingresos acumulados (total desde el início)</v>
      </c>
      <c r="G11" s="129" t="str">
        <f>IF($E$2="","",VLOOKUP($E$2,Sprachversionen!$B:$BN,14,FALSE))</f>
        <v>% Ingresos recibidos</v>
      </c>
      <c r="H11" s="126" t="str">
        <f>IF($E$2="","",VLOOKUP($E$2,Sprachversionen!$B:$BN,15,FALSE))</f>
        <v>Justificación del superávit / déficit presupuestario</v>
      </c>
      <c r="J11" s="123" t="str">
        <f>B18</f>
        <v>Fondos KMW *</v>
      </c>
      <c r="K11" s="124"/>
      <c r="L11" s="27"/>
      <c r="M11" s="27"/>
      <c r="N11" s="27"/>
      <c r="O11" s="28"/>
      <c r="Q11" s="123" t="str">
        <f>B18</f>
        <v>Fondos KMW *</v>
      </c>
      <c r="R11" s="124"/>
      <c r="S11" s="27"/>
      <c r="T11" s="27"/>
      <c r="U11" s="27"/>
      <c r="V11" s="28"/>
      <c r="W11" s="12"/>
      <c r="X11" s="12"/>
      <c r="Y11" s="12"/>
      <c r="Z11" s="12"/>
      <c r="AA11" s="23"/>
      <c r="AB11" s="23"/>
    </row>
    <row r="12" spans="2:28" ht="12.6" customHeight="1" x14ac:dyDescent="0.2">
      <c r="B12" s="152" t="str">
        <f>IF($E$2="","",VLOOKUP($E$2,Sprachversionen!$B:$BN,9,FALSE))</f>
        <v>Ingresos</v>
      </c>
      <c r="C12" s="153"/>
      <c r="D12" s="130"/>
      <c r="E12" s="133"/>
      <c r="F12" s="130"/>
      <c r="G12" s="130"/>
      <c r="H12" s="127"/>
      <c r="J12" s="24"/>
      <c r="K12" s="23"/>
      <c r="L12" s="23"/>
      <c r="M12" s="23"/>
      <c r="N12" s="23"/>
      <c r="O12" s="29"/>
      <c r="Q12" s="24"/>
      <c r="R12" s="23"/>
      <c r="S12" s="23"/>
      <c r="T12" s="23"/>
      <c r="U12" s="23"/>
      <c r="V12" s="29"/>
      <c r="W12" s="12"/>
      <c r="X12" s="12"/>
      <c r="Y12" s="12"/>
      <c r="Z12" s="12"/>
      <c r="AA12" s="23"/>
      <c r="AB12" s="23"/>
    </row>
    <row r="13" spans="2:28" ht="12.6" customHeight="1" x14ac:dyDescent="0.2">
      <c r="B13" s="154" t="str">
        <f>IF($E$2="","",VLOOKUP($E$2,Sprachversionen!$B:$BN,10,FALSE))</f>
        <v>(en moneda local)</v>
      </c>
      <c r="C13" s="155"/>
      <c r="D13" s="130"/>
      <c r="E13" s="133"/>
      <c r="F13" s="130"/>
      <c r="G13" s="130"/>
      <c r="H13" s="127"/>
      <c r="J13" s="24"/>
      <c r="K13" s="23"/>
      <c r="L13" s="49" t="str">
        <f>IF($E$2="","",VLOOKUP($E$2,Sprachversionen!$B:$BN,22,FALSE))</f>
        <v>Fecha</v>
      </c>
      <c r="M13" s="49" t="s">
        <v>416</v>
      </c>
      <c r="N13" s="49" t="str">
        <f>IF(E3="",VLOOKUP($E$2,Sprachversionen!$B:$BN,28,FALSE),E3)</f>
        <v>Moneda local</v>
      </c>
      <c r="O13" s="30" t="str">
        <f>VLOOKUP($E$2,Sprachversionen!$B:$BN,58,FALSE)</f>
        <v>TC</v>
      </c>
      <c r="Q13" s="24"/>
      <c r="R13" s="23"/>
      <c r="S13" s="49" t="str">
        <f>IF($E$2="","",VLOOKUP($E$2,Sprachversionen!$B:$BN,22,FALSE))</f>
        <v>Fecha</v>
      </c>
      <c r="T13" s="49" t="s">
        <v>416</v>
      </c>
      <c r="U13" s="49" t="str">
        <f>IF(E3="",VLOOKUP($E$2,Sprachversionen!$B:$BN,28,FALSE),E3)</f>
        <v>Moneda local</v>
      </c>
      <c r="V13" s="30" t="str">
        <f>VLOOKUP($E$2,Sprachversionen!$B:$BN,58,FALSE)</f>
        <v>TC</v>
      </c>
      <c r="W13" s="12"/>
      <c r="X13" s="12"/>
      <c r="Y13" s="12"/>
      <c r="Z13" s="12"/>
      <c r="AA13" s="49"/>
      <c r="AB13" s="49"/>
    </row>
    <row r="14" spans="2:28" x14ac:dyDescent="0.2">
      <c r="B14" s="45"/>
      <c r="C14" s="46"/>
      <c r="D14" s="131"/>
      <c r="E14" s="134"/>
      <c r="F14" s="131"/>
      <c r="G14" s="131"/>
      <c r="H14" s="128"/>
      <c r="J14" s="24" t="str">
        <f>ROW()-ROW($A$14) +1 &amp; ". "</f>
        <v xml:space="preserve">1. </v>
      </c>
      <c r="K14" s="22" t="str">
        <f>IF($E$2="","",VLOOKUP($E$2,Sprachversionen!$B:$BN,23,FALSE))</f>
        <v>Cuota</v>
      </c>
      <c r="L14" s="85"/>
      <c r="M14" s="86"/>
      <c r="N14" s="86"/>
      <c r="O14" s="117" t="str">
        <f>IFERROR(N14/M14,"")</f>
        <v/>
      </c>
      <c r="Q14" s="24" t="str">
        <f>ROW()-ROW($A$14) +19 &amp; ". "</f>
        <v xml:space="preserve">19. </v>
      </c>
      <c r="R14" s="22" t="str">
        <f>IF($E$2="","",VLOOKUP($E$2,Sprachversionen!$B:$BN,23,FALSE))</f>
        <v>Cuota</v>
      </c>
      <c r="S14" s="85"/>
      <c r="T14" s="86"/>
      <c r="U14" s="86"/>
      <c r="V14" s="117" t="str">
        <f>IFERROR(U14/T14,"")</f>
        <v/>
      </c>
      <c r="W14" s="12"/>
      <c r="X14" s="12"/>
      <c r="Y14" s="12"/>
      <c r="Z14" s="12"/>
      <c r="AA14" s="16"/>
      <c r="AB14" s="16"/>
    </row>
    <row r="15" spans="2:28" ht="12.75" customHeight="1" x14ac:dyDescent="0.2">
      <c r="B15" s="159" t="str">
        <f>IF($E$2="","",VLOOKUP($E$2,Sprachversionen!$B:$BN,16,FALSE))</f>
        <v>Saldo (procendente del período de referencia anterior)</v>
      </c>
      <c r="C15" s="160"/>
      <c r="D15" s="100"/>
      <c r="E15" s="101"/>
      <c r="F15" s="101"/>
      <c r="G15" s="52"/>
      <c r="H15" s="81"/>
      <c r="J15" s="24" t="str">
        <f t="shared" ref="J15:J31" si="0">ROW()-ROW($A$14) +1 &amp; ". "</f>
        <v xml:space="preserve">2. </v>
      </c>
      <c r="K15" s="22" t="str">
        <f>IF($E$2="","",VLOOKUP($E$2,Sprachversionen!$B:$BN,23,FALSE))</f>
        <v>Cuota</v>
      </c>
      <c r="L15" s="85"/>
      <c r="M15" s="86"/>
      <c r="N15" s="86"/>
      <c r="O15" s="117" t="str">
        <f t="shared" ref="O15:O31" si="1">IFERROR(N15/M15,"")</f>
        <v/>
      </c>
      <c r="Q15" s="24" t="str">
        <f t="shared" ref="Q15:Q31" si="2">ROW()-ROW($A$14) +19 &amp; ". "</f>
        <v xml:space="preserve">20. </v>
      </c>
      <c r="R15" s="22" t="str">
        <f>IF($E$2="","",VLOOKUP($E$2,Sprachversionen!$B:$BN,23,FALSE))</f>
        <v>Cuota</v>
      </c>
      <c r="S15" s="85"/>
      <c r="T15" s="86"/>
      <c r="U15" s="86"/>
      <c r="V15" s="117" t="str">
        <f t="shared" ref="V15:V31" si="3">IFERROR(U15/T15,"")</f>
        <v/>
      </c>
      <c r="W15" s="12"/>
      <c r="X15" s="12"/>
      <c r="Y15" s="12"/>
      <c r="Z15" s="12"/>
      <c r="AA15" s="16"/>
      <c r="AB15" s="16"/>
    </row>
    <row r="16" spans="2:28" ht="12.75" customHeight="1" x14ac:dyDescent="0.2">
      <c r="B16" s="146" t="str">
        <f>IF($E$2="","",VLOOKUP($E$2,Sprachversionen!$B:$BN,17,FALSE))</f>
        <v>Aporte propio</v>
      </c>
      <c r="C16" s="147"/>
      <c r="D16" s="100">
        <v>0</v>
      </c>
      <c r="E16" s="101"/>
      <c r="F16" s="101"/>
      <c r="G16" s="53">
        <f>IFERROR(F16/D16, 0)</f>
        <v>0</v>
      </c>
      <c r="H16" s="81"/>
      <c r="J16" s="24" t="str">
        <f t="shared" si="0"/>
        <v xml:space="preserve">3. </v>
      </c>
      <c r="K16" s="22" t="str">
        <f>IF($E$2="","",VLOOKUP($E$2,Sprachversionen!$B:$BN,23,FALSE))</f>
        <v>Cuota</v>
      </c>
      <c r="L16" s="85"/>
      <c r="M16" s="86"/>
      <c r="N16" s="86"/>
      <c r="O16" s="117" t="str">
        <f t="shared" si="1"/>
        <v/>
      </c>
      <c r="Q16" s="24" t="str">
        <f t="shared" si="2"/>
        <v xml:space="preserve">21. </v>
      </c>
      <c r="R16" s="22" t="str">
        <f>IF($E$2="","",VLOOKUP($E$2,Sprachversionen!$B:$BN,23,FALSE))</f>
        <v>Cuota</v>
      </c>
      <c r="S16" s="85"/>
      <c r="T16" s="86"/>
      <c r="U16" s="86"/>
      <c r="V16" s="117" t="str">
        <f t="shared" si="3"/>
        <v/>
      </c>
      <c r="W16" s="12"/>
      <c r="X16" s="12"/>
      <c r="Y16" s="12"/>
      <c r="Z16" s="12"/>
      <c r="AA16" s="16"/>
      <c r="AB16" s="16"/>
    </row>
    <row r="17" spans="2:28" ht="12.75" customHeight="1" x14ac:dyDescent="0.2">
      <c r="B17" s="144" t="str">
        <f>IF($E$2="","",VLOOKUP($E$2,Sprachversionen!$B:$BN,18,FALSE))</f>
        <v>Aportes de terceros</v>
      </c>
      <c r="C17" s="145"/>
      <c r="D17" s="100">
        <v>0</v>
      </c>
      <c r="E17" s="101"/>
      <c r="F17" s="101"/>
      <c r="G17" s="53">
        <f t="shared" ref="G17:G20" si="4">IFERROR(F17/D17, 0)</f>
        <v>0</v>
      </c>
      <c r="H17" s="81"/>
      <c r="J17" s="24" t="str">
        <f t="shared" si="0"/>
        <v xml:space="preserve">4. </v>
      </c>
      <c r="K17" s="22" t="str">
        <f>IF($E$2="","",VLOOKUP($E$2,Sprachversionen!$B:$BN,23,FALSE))</f>
        <v>Cuota</v>
      </c>
      <c r="L17" s="85"/>
      <c r="M17" s="86"/>
      <c r="N17" s="86"/>
      <c r="O17" s="117" t="str">
        <f t="shared" si="1"/>
        <v/>
      </c>
      <c r="Q17" s="24" t="str">
        <f t="shared" si="2"/>
        <v xml:space="preserve">22. </v>
      </c>
      <c r="R17" s="22" t="str">
        <f>IF($E$2="","",VLOOKUP($E$2,Sprachversionen!$B:$BN,23,FALSE))</f>
        <v>Cuota</v>
      </c>
      <c r="S17" s="85"/>
      <c r="T17" s="86"/>
      <c r="U17" s="86"/>
      <c r="V17" s="117" t="str">
        <f t="shared" si="3"/>
        <v/>
      </c>
      <c r="W17" s="12"/>
      <c r="X17" s="12"/>
      <c r="Y17" s="12"/>
      <c r="Z17" s="12"/>
      <c r="AA17" s="16"/>
      <c r="AB17" s="16"/>
    </row>
    <row r="18" spans="2:28" ht="12.75" customHeight="1" x14ac:dyDescent="0.2">
      <c r="B18" s="146" t="str">
        <f>IF($E$2="","",VLOOKUP($E$2,Sprachversionen!$B:$BN,19,FALSE))</f>
        <v>Fondos KMW *</v>
      </c>
      <c r="C18" s="147"/>
      <c r="D18" s="100">
        <v>0</v>
      </c>
      <c r="E18" s="101"/>
      <c r="F18" s="101"/>
      <c r="G18" s="53">
        <f t="shared" si="4"/>
        <v>0</v>
      </c>
      <c r="H18" s="81"/>
      <c r="J18" s="24" t="str">
        <f t="shared" si="0"/>
        <v xml:space="preserve">5. </v>
      </c>
      <c r="K18" s="22" t="str">
        <f>IF($E$2="","",VLOOKUP($E$2,Sprachversionen!$B:$BN,23,FALSE))</f>
        <v>Cuota</v>
      </c>
      <c r="L18" s="85"/>
      <c r="M18" s="86"/>
      <c r="N18" s="86"/>
      <c r="O18" s="117" t="str">
        <f t="shared" si="1"/>
        <v/>
      </c>
      <c r="Q18" s="24" t="str">
        <f t="shared" si="2"/>
        <v xml:space="preserve">23. </v>
      </c>
      <c r="R18" s="22" t="str">
        <f>IF($E$2="","",VLOOKUP($E$2,Sprachversionen!$B:$BN,23,FALSE))</f>
        <v>Cuota</v>
      </c>
      <c r="S18" s="85"/>
      <c r="T18" s="86"/>
      <c r="U18" s="86"/>
      <c r="V18" s="117" t="str">
        <f t="shared" si="3"/>
        <v/>
      </c>
      <c r="W18" s="12"/>
      <c r="X18" s="12"/>
      <c r="Y18" s="12"/>
      <c r="Z18" s="12"/>
      <c r="AA18" s="16"/>
      <c r="AB18" s="16"/>
    </row>
    <row r="19" spans="2:28" ht="12.75" customHeight="1" x14ac:dyDescent="0.2">
      <c r="B19" s="148" t="str">
        <f>IF($E$2="","",VLOOKUP($E$2,Sprachversionen!$B:$BN,20,FALSE))</f>
        <v>Intereses acreedores percibidos</v>
      </c>
      <c r="C19" s="149"/>
      <c r="D19" s="100">
        <v>0</v>
      </c>
      <c r="E19" s="101"/>
      <c r="F19" s="101"/>
      <c r="G19" s="53">
        <f t="shared" si="4"/>
        <v>0</v>
      </c>
      <c r="H19" s="81"/>
      <c r="J19" s="24" t="str">
        <f t="shared" si="0"/>
        <v xml:space="preserve">6. </v>
      </c>
      <c r="K19" s="22" t="str">
        <f>IF($E$2="","",VLOOKUP($E$2,Sprachversionen!$B:$BN,23,FALSE))</f>
        <v>Cuota</v>
      </c>
      <c r="L19" s="85"/>
      <c r="M19" s="86"/>
      <c r="N19" s="86"/>
      <c r="O19" s="117" t="str">
        <f t="shared" si="1"/>
        <v/>
      </c>
      <c r="Q19" s="24" t="str">
        <f t="shared" si="2"/>
        <v xml:space="preserve">24. </v>
      </c>
      <c r="R19" s="22" t="str">
        <f>IF($E$2="","",VLOOKUP($E$2,Sprachversionen!$B:$BN,23,FALSE))</f>
        <v>Cuota</v>
      </c>
      <c r="S19" s="85"/>
      <c r="T19" s="86"/>
      <c r="U19" s="86"/>
      <c r="V19" s="117" t="str">
        <f t="shared" si="3"/>
        <v/>
      </c>
      <c r="W19" s="12"/>
      <c r="X19" s="12"/>
      <c r="Y19" s="12"/>
      <c r="Z19" s="12"/>
      <c r="AA19" s="16"/>
      <c r="AB19" s="16"/>
    </row>
    <row r="20" spans="2:28" ht="13.5" thickBot="1" x14ac:dyDescent="0.25">
      <c r="B20" s="150" t="str">
        <f>IF($E$2="","",VLOOKUP($E$2,Sprachversionen!$B:$BN,21,FALSE))</f>
        <v>TOTAL</v>
      </c>
      <c r="C20" s="151"/>
      <c r="D20" s="102">
        <f t="shared" ref="D20:E20" si="5">SUM(D15:D19)</f>
        <v>0</v>
      </c>
      <c r="E20" s="102">
        <f t="shared" si="5"/>
        <v>0</v>
      </c>
      <c r="F20" s="102">
        <f>SUM(F15:F19)</f>
        <v>0</v>
      </c>
      <c r="G20" s="119">
        <f t="shared" si="4"/>
        <v>0</v>
      </c>
      <c r="H20" s="73"/>
      <c r="J20" s="24" t="str">
        <f t="shared" si="0"/>
        <v xml:space="preserve">7. </v>
      </c>
      <c r="K20" s="22" t="str">
        <f>IF($E$2="","",VLOOKUP($E$2,Sprachversionen!$B:$BN,23,FALSE))</f>
        <v>Cuota</v>
      </c>
      <c r="L20" s="85"/>
      <c r="M20" s="86"/>
      <c r="N20" s="86"/>
      <c r="O20" s="117" t="str">
        <f t="shared" si="1"/>
        <v/>
      </c>
      <c r="Q20" s="24" t="str">
        <f t="shared" si="2"/>
        <v xml:space="preserve">25. </v>
      </c>
      <c r="R20" s="22" t="str">
        <f>IF($E$2="","",VLOOKUP($E$2,Sprachversionen!$B:$BN,23,FALSE))</f>
        <v>Cuota</v>
      </c>
      <c r="S20" s="85"/>
      <c r="T20" s="86"/>
      <c r="U20" s="86"/>
      <c r="V20" s="117" t="str">
        <f t="shared" si="3"/>
        <v/>
      </c>
      <c r="AA20" s="16"/>
      <c r="AB20" s="16"/>
    </row>
    <row r="21" spans="2:28" x14ac:dyDescent="0.2">
      <c r="B21" s="13"/>
      <c r="C21" s="14"/>
      <c r="D21" s="15"/>
      <c r="E21" s="15"/>
      <c r="F21" s="15"/>
      <c r="G21" s="15"/>
      <c r="H21" s="15"/>
      <c r="I21" s="16"/>
      <c r="J21" s="24" t="str">
        <f t="shared" si="0"/>
        <v xml:space="preserve">8. </v>
      </c>
      <c r="K21" s="22" t="str">
        <f>IF($E$2="","",VLOOKUP($E$2,Sprachversionen!$B:$BN,23,FALSE))</f>
        <v>Cuota</v>
      </c>
      <c r="L21" s="85"/>
      <c r="M21" s="86"/>
      <c r="N21" s="86"/>
      <c r="O21" s="117" t="str">
        <f t="shared" si="1"/>
        <v/>
      </c>
      <c r="Q21" s="24" t="str">
        <f t="shared" si="2"/>
        <v xml:space="preserve">26. </v>
      </c>
      <c r="R21" s="22" t="str">
        <f>IF($E$2="","",VLOOKUP($E$2,Sprachversionen!$B:$BN,23,FALSE))</f>
        <v>Cuota</v>
      </c>
      <c r="S21" s="85"/>
      <c r="T21" s="86"/>
      <c r="U21" s="86"/>
      <c r="V21" s="117" t="str">
        <f t="shared" si="3"/>
        <v/>
      </c>
      <c r="AA21" s="16"/>
      <c r="AB21" s="16"/>
    </row>
    <row r="22" spans="2:28" ht="13.5" thickBot="1" x14ac:dyDescent="0.25">
      <c r="B22" s="17"/>
      <c r="C22" s="14"/>
      <c r="D22" s="15"/>
      <c r="E22" s="15"/>
      <c r="F22" s="15"/>
      <c r="G22" s="14"/>
      <c r="H22" s="15"/>
      <c r="I22" s="16"/>
      <c r="J22" s="24" t="str">
        <f t="shared" si="0"/>
        <v xml:space="preserve">9. </v>
      </c>
      <c r="K22" s="22" t="str">
        <f>IF($E$2="","",VLOOKUP($E$2,Sprachversionen!$B:$BN,23,FALSE))</f>
        <v>Cuota</v>
      </c>
      <c r="L22" s="85"/>
      <c r="M22" s="86"/>
      <c r="N22" s="86"/>
      <c r="O22" s="117" t="str">
        <f t="shared" si="1"/>
        <v/>
      </c>
      <c r="Q22" s="24" t="str">
        <f t="shared" si="2"/>
        <v xml:space="preserve">27. </v>
      </c>
      <c r="R22" s="22" t="str">
        <f>IF($E$2="","",VLOOKUP($E$2,Sprachversionen!$B:$BN,23,FALSE))</f>
        <v>Cuota</v>
      </c>
      <c r="S22" s="85"/>
      <c r="T22" s="86"/>
      <c r="U22" s="86"/>
      <c r="V22" s="117" t="str">
        <f t="shared" si="3"/>
        <v/>
      </c>
      <c r="AA22" s="16"/>
      <c r="AB22" s="16"/>
    </row>
    <row r="23" spans="2:28" ht="12.6" customHeight="1" x14ac:dyDescent="0.2">
      <c r="B23" s="31"/>
      <c r="C23" s="32"/>
      <c r="D23" s="129" t="str">
        <f>D11</f>
        <v>Presupuesto aprobado</v>
      </c>
      <c r="E23" s="132" t="str">
        <f>IF($E$2="","",VLOOKUP($E$2,Sprachversionen!$B:$BN,25,FALSE))</f>
        <v>Egresos del período de referencia</v>
      </c>
      <c r="F23" s="129" t="str">
        <f>IF($E$2="","",VLOOKUP($E$2,Sprachversionen!$B:$BN,55,FALSE))</f>
        <v>Egresos acumulados desde el início del proyecto</v>
      </c>
      <c r="G23" s="129" t="str">
        <f>IF($E$2="","",VLOOKUP($E$2,Sprachversionen!$B:$BN,56,FALSE))</f>
        <v xml:space="preserve">Ejecución presupuestaria (en %) </v>
      </c>
      <c r="H23" s="126" t="str">
        <f>H11</f>
        <v>Justificación del superávit / déficit presupuestario</v>
      </c>
      <c r="J23" s="24" t="str">
        <f t="shared" si="0"/>
        <v xml:space="preserve">10. </v>
      </c>
      <c r="K23" s="22" t="str">
        <f>IF($E$2="","",VLOOKUP($E$2,Sprachversionen!$B:$BN,23,FALSE))</f>
        <v>Cuota</v>
      </c>
      <c r="L23" s="85"/>
      <c r="M23" s="86"/>
      <c r="N23" s="86"/>
      <c r="O23" s="117" t="str">
        <f t="shared" si="1"/>
        <v/>
      </c>
      <c r="Q23" s="24" t="str">
        <f t="shared" si="2"/>
        <v xml:space="preserve">28. </v>
      </c>
      <c r="R23" s="22" t="str">
        <f>IF($E$2="","",VLOOKUP($E$2,Sprachversionen!$B:$BN,23,FALSE))</f>
        <v>Cuota</v>
      </c>
      <c r="S23" s="85"/>
      <c r="T23" s="86"/>
      <c r="U23" s="86"/>
      <c r="V23" s="117" t="str">
        <f t="shared" si="3"/>
        <v/>
      </c>
      <c r="AA23" s="16"/>
      <c r="AB23" s="16"/>
    </row>
    <row r="24" spans="2:28" ht="12.6" customHeight="1" x14ac:dyDescent="0.2">
      <c r="B24" s="152" t="str">
        <f>IF($E$2="","",VLOOKUP($E$2,Sprachversionen!$B:$BN,24,FALSE))</f>
        <v>EGRESOS</v>
      </c>
      <c r="C24" s="153"/>
      <c r="D24" s="130"/>
      <c r="E24" s="133"/>
      <c r="F24" s="130"/>
      <c r="G24" s="130"/>
      <c r="H24" s="127"/>
      <c r="J24" s="24" t="str">
        <f t="shared" si="0"/>
        <v xml:space="preserve">11. </v>
      </c>
      <c r="K24" s="22" t="str">
        <f>IF($E$2="","",VLOOKUP($E$2,Sprachversionen!$B:$BN,23,FALSE))</f>
        <v>Cuota</v>
      </c>
      <c r="L24" s="85"/>
      <c r="M24" s="86"/>
      <c r="N24" s="86"/>
      <c r="O24" s="117" t="str">
        <f t="shared" si="1"/>
        <v/>
      </c>
      <c r="Q24" s="24" t="str">
        <f t="shared" si="2"/>
        <v xml:space="preserve">29. </v>
      </c>
      <c r="R24" s="22" t="str">
        <f>IF($E$2="","",VLOOKUP($E$2,Sprachversionen!$B:$BN,23,FALSE))</f>
        <v>Cuota</v>
      </c>
      <c r="S24" s="85"/>
      <c r="T24" s="86"/>
      <c r="U24" s="86"/>
      <c r="V24" s="117" t="str">
        <f t="shared" si="3"/>
        <v/>
      </c>
      <c r="AA24" s="16"/>
      <c r="AB24" s="16"/>
    </row>
    <row r="25" spans="2:28" ht="12.6" customHeight="1" x14ac:dyDescent="0.2">
      <c r="B25" s="154" t="str">
        <f>B13</f>
        <v>(en moneda local)</v>
      </c>
      <c r="C25" s="155"/>
      <c r="D25" s="130"/>
      <c r="E25" s="133"/>
      <c r="F25" s="130"/>
      <c r="G25" s="130"/>
      <c r="H25" s="127"/>
      <c r="J25" s="24" t="str">
        <f t="shared" si="0"/>
        <v xml:space="preserve">12. </v>
      </c>
      <c r="K25" s="22" t="str">
        <f>IF($E$2="","",VLOOKUP($E$2,Sprachversionen!$B:$BN,23,FALSE))</f>
        <v>Cuota</v>
      </c>
      <c r="L25" s="85"/>
      <c r="M25" s="86"/>
      <c r="N25" s="86"/>
      <c r="O25" s="117" t="str">
        <f t="shared" si="1"/>
        <v/>
      </c>
      <c r="Q25" s="24" t="str">
        <f t="shared" si="2"/>
        <v xml:space="preserve">30. </v>
      </c>
      <c r="R25" s="22" t="str">
        <f>IF($E$2="","",VLOOKUP($E$2,Sprachversionen!$B:$BN,23,FALSE))</f>
        <v>Cuota</v>
      </c>
      <c r="S25" s="85"/>
      <c r="T25" s="86"/>
      <c r="U25" s="86"/>
      <c r="V25" s="117" t="str">
        <f t="shared" si="3"/>
        <v/>
      </c>
      <c r="AA25" s="16"/>
      <c r="AB25" s="16"/>
    </row>
    <row r="26" spans="2:28" ht="12.6" customHeight="1" x14ac:dyDescent="0.2">
      <c r="B26" s="33"/>
      <c r="C26" s="34"/>
      <c r="D26" s="131"/>
      <c r="E26" s="134"/>
      <c r="F26" s="131"/>
      <c r="G26" s="131"/>
      <c r="H26" s="128"/>
      <c r="I26" s="18"/>
      <c r="J26" s="24" t="str">
        <f t="shared" si="0"/>
        <v xml:space="preserve">13. </v>
      </c>
      <c r="K26" s="22" t="str">
        <f>IF($E$2="","",VLOOKUP($E$2,Sprachversionen!$B:$BN,23,FALSE))</f>
        <v>Cuota</v>
      </c>
      <c r="L26" s="85"/>
      <c r="M26" s="86"/>
      <c r="N26" s="86"/>
      <c r="O26" s="117" t="str">
        <f t="shared" si="1"/>
        <v/>
      </c>
      <c r="Q26" s="24" t="str">
        <f t="shared" si="2"/>
        <v xml:space="preserve">31. </v>
      </c>
      <c r="R26" s="22" t="str">
        <f>IF($E$2="","",VLOOKUP($E$2,Sprachversionen!$B:$BN,23,FALSE))</f>
        <v>Cuota</v>
      </c>
      <c r="S26" s="85"/>
      <c r="T26" s="86"/>
      <c r="U26" s="86"/>
      <c r="V26" s="117" t="str">
        <f t="shared" si="3"/>
        <v/>
      </c>
      <c r="AA26" s="16"/>
      <c r="AB26" s="16"/>
    </row>
    <row r="27" spans="2:28" s="12" customFormat="1" x14ac:dyDescent="0.2">
      <c r="B27" s="120" t="s">
        <v>533</v>
      </c>
      <c r="C27" s="36" t="str">
        <f>IF($E$2="","",VLOOKUP($E$2,Sprachversionen!$B:$BN,29,FALSE))</f>
        <v>Gastos de construcción</v>
      </c>
      <c r="D27" s="37"/>
      <c r="E27" s="37"/>
      <c r="F27" s="38"/>
      <c r="G27" s="39"/>
      <c r="H27" s="74"/>
      <c r="J27" s="24" t="str">
        <f t="shared" si="0"/>
        <v xml:space="preserve">14. </v>
      </c>
      <c r="K27" s="22" t="str">
        <f>IF($E$2="","",VLOOKUP($E$2,Sprachversionen!$B:$BN,23,FALSE))</f>
        <v>Cuota</v>
      </c>
      <c r="L27" s="85"/>
      <c r="M27" s="86"/>
      <c r="N27" s="86"/>
      <c r="O27" s="117" t="str">
        <f t="shared" si="1"/>
        <v/>
      </c>
      <c r="Q27" s="24" t="str">
        <f t="shared" si="2"/>
        <v xml:space="preserve">32. </v>
      </c>
      <c r="R27" s="22" t="str">
        <f>IF($E$2="","",VLOOKUP($E$2,Sprachversionen!$B:$BN,23,FALSE))</f>
        <v>Cuota</v>
      </c>
      <c r="S27" s="85"/>
      <c r="T27" s="86"/>
      <c r="U27" s="86"/>
      <c r="V27" s="117" t="str">
        <f t="shared" si="3"/>
        <v/>
      </c>
      <c r="AA27" s="16"/>
      <c r="AB27" s="16"/>
    </row>
    <row r="28" spans="2:28" s="12" customFormat="1" x14ac:dyDescent="0.2">
      <c r="B28" s="121" t="s">
        <v>534</v>
      </c>
      <c r="C28" s="82"/>
      <c r="D28" s="103"/>
      <c r="E28" s="104"/>
      <c r="F28" s="105"/>
      <c r="G28" s="41">
        <f t="shared" ref="G28:G91" si="6">IFERROR(F28/D28, 0)</f>
        <v>0</v>
      </c>
      <c r="H28" s="88"/>
      <c r="J28" s="24" t="str">
        <f t="shared" si="0"/>
        <v xml:space="preserve">15. </v>
      </c>
      <c r="K28" s="22" t="str">
        <f>IF($E$2="","",VLOOKUP($E$2,Sprachversionen!$B:$BN,23,FALSE))</f>
        <v>Cuota</v>
      </c>
      <c r="L28" s="85"/>
      <c r="M28" s="86"/>
      <c r="N28" s="86"/>
      <c r="O28" s="117" t="str">
        <f t="shared" si="1"/>
        <v/>
      </c>
      <c r="Q28" s="24" t="str">
        <f t="shared" si="2"/>
        <v xml:space="preserve">33. </v>
      </c>
      <c r="R28" s="22" t="str">
        <f>IF($E$2="","",VLOOKUP($E$2,Sprachversionen!$B:$BN,23,FALSE))</f>
        <v>Cuota</v>
      </c>
      <c r="S28" s="85"/>
      <c r="T28" s="86"/>
      <c r="U28" s="86"/>
      <c r="V28" s="117" t="str">
        <f t="shared" si="3"/>
        <v/>
      </c>
      <c r="AA28" s="16"/>
      <c r="AB28" s="16"/>
    </row>
    <row r="29" spans="2:28" s="12" customFormat="1" x14ac:dyDescent="0.2">
      <c r="B29" s="121" t="s">
        <v>535</v>
      </c>
      <c r="C29" s="83"/>
      <c r="D29" s="103"/>
      <c r="E29" s="104"/>
      <c r="F29" s="105"/>
      <c r="G29" s="41">
        <f t="shared" si="6"/>
        <v>0</v>
      </c>
      <c r="H29" s="88"/>
      <c r="J29" s="24" t="str">
        <f t="shared" si="0"/>
        <v xml:space="preserve">16. </v>
      </c>
      <c r="K29" s="22" t="str">
        <f>IF($E$2="","",VLOOKUP($E$2,Sprachversionen!$B:$BN,23,FALSE))</f>
        <v>Cuota</v>
      </c>
      <c r="L29" s="85"/>
      <c r="M29" s="86"/>
      <c r="N29" s="86"/>
      <c r="O29" s="117" t="str">
        <f t="shared" si="1"/>
        <v/>
      </c>
      <c r="Q29" s="24" t="str">
        <f t="shared" si="2"/>
        <v xml:space="preserve">34. </v>
      </c>
      <c r="R29" s="22" t="str">
        <f>IF($E$2="","",VLOOKUP($E$2,Sprachversionen!$B:$BN,23,FALSE))</f>
        <v>Cuota</v>
      </c>
      <c r="S29" s="85"/>
      <c r="T29" s="86"/>
      <c r="U29" s="86"/>
      <c r="V29" s="117" t="str">
        <f t="shared" si="3"/>
        <v/>
      </c>
      <c r="AA29" s="16"/>
      <c r="AB29" s="16"/>
    </row>
    <row r="30" spans="2:28" s="12" customFormat="1" x14ac:dyDescent="0.2">
      <c r="B30" s="121" t="s">
        <v>536</v>
      </c>
      <c r="C30" s="83"/>
      <c r="D30" s="103"/>
      <c r="E30" s="104"/>
      <c r="F30" s="105"/>
      <c r="G30" s="41">
        <f t="shared" si="6"/>
        <v>0</v>
      </c>
      <c r="H30" s="88"/>
      <c r="J30" s="24" t="str">
        <f t="shared" si="0"/>
        <v xml:space="preserve">17. </v>
      </c>
      <c r="K30" s="22" t="str">
        <f>IF($E$2="","",VLOOKUP($E$2,Sprachversionen!$B:$BN,23,FALSE))</f>
        <v>Cuota</v>
      </c>
      <c r="L30" s="85"/>
      <c r="M30" s="86"/>
      <c r="N30" s="86"/>
      <c r="O30" s="117" t="str">
        <f t="shared" si="1"/>
        <v/>
      </c>
      <c r="Q30" s="24" t="str">
        <f t="shared" si="2"/>
        <v xml:space="preserve">35. </v>
      </c>
      <c r="R30" s="22" t="str">
        <f>IF($E$2="","",VLOOKUP($E$2,Sprachversionen!$B:$BN,23,FALSE))</f>
        <v>Cuota</v>
      </c>
      <c r="S30" s="85"/>
      <c r="T30" s="86"/>
      <c r="U30" s="86"/>
      <c r="V30" s="117" t="str">
        <f t="shared" si="3"/>
        <v/>
      </c>
      <c r="AA30" s="16"/>
      <c r="AB30" s="16"/>
    </row>
    <row r="31" spans="2:28" s="12" customFormat="1" x14ac:dyDescent="0.2">
      <c r="B31" s="121" t="s">
        <v>537</v>
      </c>
      <c r="C31" s="83"/>
      <c r="D31" s="103"/>
      <c r="E31" s="104"/>
      <c r="F31" s="105"/>
      <c r="G31" s="41">
        <f t="shared" si="6"/>
        <v>0</v>
      </c>
      <c r="H31" s="88"/>
      <c r="J31" s="25" t="str">
        <f t="shared" si="0"/>
        <v xml:space="preserve">18. </v>
      </c>
      <c r="K31" s="26" t="str">
        <f>IF($E$2="","",VLOOKUP($E$2,Sprachversionen!$B:$BN,23,FALSE))</f>
        <v>Cuota</v>
      </c>
      <c r="L31" s="85"/>
      <c r="M31" s="86"/>
      <c r="N31" s="86"/>
      <c r="O31" s="117" t="str">
        <f t="shared" si="1"/>
        <v/>
      </c>
      <c r="Q31" s="25" t="str">
        <f t="shared" si="2"/>
        <v xml:space="preserve">36. </v>
      </c>
      <c r="R31" s="26" t="str">
        <f>IF($E$2="","",VLOOKUP($E$2,Sprachversionen!$B:$BN,23,FALSE))</f>
        <v>Cuota</v>
      </c>
      <c r="S31" s="85"/>
      <c r="T31" s="86"/>
      <c r="U31" s="86"/>
      <c r="V31" s="117" t="str">
        <f t="shared" si="3"/>
        <v/>
      </c>
      <c r="AA31" s="16"/>
      <c r="AB31" s="16"/>
    </row>
    <row r="32" spans="2:28" s="12" customFormat="1" x14ac:dyDescent="0.2">
      <c r="B32" s="121" t="s">
        <v>538</v>
      </c>
      <c r="C32" s="83"/>
      <c r="D32" s="103"/>
      <c r="E32" s="104"/>
      <c r="F32" s="105"/>
      <c r="G32" s="41">
        <f t="shared" si="6"/>
        <v>0</v>
      </c>
      <c r="H32" s="88"/>
    </row>
    <row r="33" spans="2:26" s="12" customFormat="1" hidden="1" outlineLevel="1" x14ac:dyDescent="0.2">
      <c r="B33" s="121" t="s">
        <v>539</v>
      </c>
      <c r="C33" s="83"/>
      <c r="D33" s="103"/>
      <c r="E33" s="104"/>
      <c r="F33" s="105"/>
      <c r="G33" s="41">
        <f t="shared" si="6"/>
        <v>0</v>
      </c>
      <c r="H33" s="88"/>
    </row>
    <row r="34" spans="2:26" s="12" customFormat="1" hidden="1" outlineLevel="1" x14ac:dyDescent="0.2">
      <c r="B34" s="121" t="s">
        <v>540</v>
      </c>
      <c r="C34" s="83"/>
      <c r="D34" s="103"/>
      <c r="E34" s="104"/>
      <c r="F34" s="105"/>
      <c r="G34" s="41">
        <f t="shared" si="6"/>
        <v>0</v>
      </c>
      <c r="H34" s="88"/>
    </row>
    <row r="35" spans="2:26" s="12" customFormat="1" hidden="1" outlineLevel="1" x14ac:dyDescent="0.2">
      <c r="B35" s="121" t="s">
        <v>541</v>
      </c>
      <c r="C35" s="83"/>
      <c r="D35" s="103"/>
      <c r="E35" s="104"/>
      <c r="F35" s="105"/>
      <c r="G35" s="41">
        <f t="shared" si="6"/>
        <v>0</v>
      </c>
      <c r="H35" s="88"/>
    </row>
    <row r="36" spans="2:26" s="12" customFormat="1" hidden="1" outlineLevel="1" x14ac:dyDescent="0.2">
      <c r="B36" s="121" t="s">
        <v>542</v>
      </c>
      <c r="C36" s="83"/>
      <c r="D36" s="103"/>
      <c r="E36" s="104"/>
      <c r="F36" s="105"/>
      <c r="G36" s="41">
        <f t="shared" si="6"/>
        <v>0</v>
      </c>
      <c r="H36" s="88"/>
    </row>
    <row r="37" spans="2:26" s="12" customFormat="1" hidden="1" outlineLevel="1" x14ac:dyDescent="0.2">
      <c r="B37" s="121" t="s">
        <v>543</v>
      </c>
      <c r="C37" s="83"/>
      <c r="D37" s="103"/>
      <c r="E37" s="104"/>
      <c r="F37" s="105"/>
      <c r="G37" s="41">
        <f t="shared" si="6"/>
        <v>0</v>
      </c>
      <c r="H37" s="88"/>
    </row>
    <row r="38" spans="2:26" s="12" customFormat="1" hidden="1" outlineLevel="1" x14ac:dyDescent="0.2">
      <c r="B38" s="121" t="s">
        <v>544</v>
      </c>
      <c r="C38" s="83"/>
      <c r="D38" s="103"/>
      <c r="E38" s="104"/>
      <c r="F38" s="105"/>
      <c r="G38" s="41">
        <f t="shared" si="6"/>
        <v>0</v>
      </c>
      <c r="H38" s="88"/>
    </row>
    <row r="39" spans="2:26" s="12" customFormat="1" hidden="1" outlineLevel="1" x14ac:dyDescent="0.2">
      <c r="B39" s="121" t="s">
        <v>545</v>
      </c>
      <c r="C39" s="83"/>
      <c r="D39" s="103"/>
      <c r="E39" s="104"/>
      <c r="F39" s="105"/>
      <c r="G39" s="41">
        <f t="shared" si="6"/>
        <v>0</v>
      </c>
      <c r="H39" s="88"/>
    </row>
    <row r="40" spans="2:26" s="12" customFormat="1" hidden="1" outlineLevel="1" x14ac:dyDescent="0.2">
      <c r="B40" s="121" t="s">
        <v>546</v>
      </c>
      <c r="C40" s="83"/>
      <c r="D40" s="103"/>
      <c r="E40" s="104"/>
      <c r="F40" s="105"/>
      <c r="G40" s="41">
        <f t="shared" si="6"/>
        <v>0</v>
      </c>
      <c r="H40" s="88"/>
    </row>
    <row r="41" spans="2:26" hidden="1" outlineLevel="1" x14ac:dyDescent="0.2">
      <c r="B41" s="121" t="s">
        <v>547</v>
      </c>
      <c r="C41" s="83"/>
      <c r="D41" s="103"/>
      <c r="E41" s="104"/>
      <c r="F41" s="105"/>
      <c r="G41" s="41">
        <f t="shared" si="6"/>
        <v>0</v>
      </c>
      <c r="H41" s="88"/>
      <c r="W41" s="12"/>
      <c r="X41" s="12"/>
      <c r="Y41" s="12"/>
      <c r="Z41" s="12"/>
    </row>
    <row r="42" spans="2:26" hidden="1" outlineLevel="1" x14ac:dyDescent="0.2">
      <c r="B42" s="121" t="s">
        <v>548</v>
      </c>
      <c r="C42" s="83"/>
      <c r="D42" s="103"/>
      <c r="E42" s="104"/>
      <c r="F42" s="105"/>
      <c r="G42" s="41">
        <f t="shared" si="6"/>
        <v>0</v>
      </c>
      <c r="H42" s="88"/>
      <c r="W42" s="12"/>
      <c r="X42" s="12"/>
      <c r="Y42" s="12"/>
      <c r="Z42" s="12"/>
    </row>
    <row r="43" spans="2:26" hidden="1" outlineLevel="1" x14ac:dyDescent="0.2">
      <c r="B43" s="121" t="s">
        <v>549</v>
      </c>
      <c r="C43" s="83"/>
      <c r="D43" s="103"/>
      <c r="E43" s="104"/>
      <c r="F43" s="105"/>
      <c r="G43" s="41">
        <f t="shared" si="6"/>
        <v>0</v>
      </c>
      <c r="H43" s="88"/>
      <c r="W43" s="12"/>
      <c r="X43" s="12"/>
      <c r="Y43" s="12"/>
      <c r="Z43" s="12"/>
    </row>
    <row r="44" spans="2:26" hidden="1" outlineLevel="1" x14ac:dyDescent="0.2">
      <c r="B44" s="121" t="s">
        <v>550</v>
      </c>
      <c r="C44" s="83"/>
      <c r="D44" s="103"/>
      <c r="E44" s="104"/>
      <c r="F44" s="105"/>
      <c r="G44" s="41">
        <f t="shared" si="6"/>
        <v>0</v>
      </c>
      <c r="H44" s="88"/>
      <c r="W44" s="12"/>
      <c r="X44" s="12"/>
      <c r="Y44" s="12"/>
      <c r="Z44" s="12"/>
    </row>
    <row r="45" spans="2:26" hidden="1" outlineLevel="1" x14ac:dyDescent="0.2">
      <c r="B45" s="121" t="s">
        <v>551</v>
      </c>
      <c r="C45" s="83"/>
      <c r="D45" s="103"/>
      <c r="E45" s="104"/>
      <c r="F45" s="105"/>
      <c r="G45" s="41">
        <f t="shared" si="6"/>
        <v>0</v>
      </c>
      <c r="H45" s="88"/>
    </row>
    <row r="46" spans="2:26" hidden="1" outlineLevel="1" x14ac:dyDescent="0.2">
      <c r="B46" s="121" t="s">
        <v>552</v>
      </c>
      <c r="C46" s="83"/>
      <c r="D46" s="103"/>
      <c r="E46" s="104"/>
      <c r="F46" s="105"/>
      <c r="G46" s="41">
        <f t="shared" si="6"/>
        <v>0</v>
      </c>
      <c r="H46" s="88"/>
    </row>
    <row r="47" spans="2:26" hidden="1" outlineLevel="1" x14ac:dyDescent="0.2">
      <c r="B47" s="121" t="s">
        <v>553</v>
      </c>
      <c r="C47" s="83"/>
      <c r="D47" s="103"/>
      <c r="E47" s="104"/>
      <c r="F47" s="105"/>
      <c r="G47" s="41">
        <f t="shared" si="6"/>
        <v>0</v>
      </c>
      <c r="H47" s="88"/>
    </row>
    <row r="48" spans="2:26" s="12" customFormat="1" collapsed="1" x14ac:dyDescent="0.2">
      <c r="B48" s="165" t="str">
        <f>IF($E$2="","",VLOOKUP($E$2,Sprachversionen!$B:$BN,30,FALSE))</f>
        <v>Subtotal gastos de construcción</v>
      </c>
      <c r="C48" s="166"/>
      <c r="D48" s="106">
        <f t="shared" ref="D48:E48" si="7">SUM(D28:D47)</f>
        <v>0</v>
      </c>
      <c r="E48" s="106">
        <f t="shared" si="7"/>
        <v>0</v>
      </c>
      <c r="F48" s="106">
        <f>SUM(F28:F47)</f>
        <v>0</v>
      </c>
      <c r="G48" s="118">
        <f t="shared" si="6"/>
        <v>0</v>
      </c>
      <c r="H48" s="75"/>
      <c r="W48" s="10"/>
      <c r="X48" s="10"/>
      <c r="Y48" s="10"/>
      <c r="Z48" s="10"/>
    </row>
    <row r="49" spans="2:8" s="12" customFormat="1" x14ac:dyDescent="0.2">
      <c r="B49" s="120" t="s">
        <v>512</v>
      </c>
      <c r="C49" s="36" t="str">
        <f>IF($E$2="","",VLOOKUP($E$2,Sprachversionen!$B:$BN,31,FALSE))</f>
        <v>Gastos extraordinarios (inversiones)</v>
      </c>
      <c r="D49" s="107"/>
      <c r="E49" s="107"/>
      <c r="F49" s="107"/>
      <c r="G49" s="39"/>
      <c r="H49" s="76"/>
    </row>
    <row r="50" spans="2:8" s="12" customFormat="1" x14ac:dyDescent="0.2">
      <c r="B50" s="121" t="s">
        <v>513</v>
      </c>
      <c r="C50" s="83"/>
      <c r="D50" s="108"/>
      <c r="E50" s="105"/>
      <c r="F50" s="105"/>
      <c r="G50" s="41">
        <f t="shared" si="6"/>
        <v>0</v>
      </c>
      <c r="H50" s="89"/>
    </row>
    <row r="51" spans="2:8" s="12" customFormat="1" x14ac:dyDescent="0.2">
      <c r="B51" s="121" t="s">
        <v>514</v>
      </c>
      <c r="C51" s="83"/>
      <c r="D51" s="108"/>
      <c r="E51" s="105"/>
      <c r="F51" s="105"/>
      <c r="G51" s="41">
        <f t="shared" si="6"/>
        <v>0</v>
      </c>
      <c r="H51" s="89"/>
    </row>
    <row r="52" spans="2:8" s="12" customFormat="1" x14ac:dyDescent="0.2">
      <c r="B52" s="121" t="s">
        <v>515</v>
      </c>
      <c r="C52" s="83"/>
      <c r="D52" s="108"/>
      <c r="E52" s="105"/>
      <c r="F52" s="105"/>
      <c r="G52" s="41">
        <f t="shared" si="6"/>
        <v>0</v>
      </c>
      <c r="H52" s="89"/>
    </row>
    <row r="53" spans="2:8" s="12" customFormat="1" x14ac:dyDescent="0.2">
      <c r="B53" s="121" t="s">
        <v>516</v>
      </c>
      <c r="C53" s="83"/>
      <c r="D53" s="108"/>
      <c r="E53" s="105"/>
      <c r="F53" s="105"/>
      <c r="G53" s="41">
        <f t="shared" si="6"/>
        <v>0</v>
      </c>
      <c r="H53" s="89"/>
    </row>
    <row r="54" spans="2:8" s="12" customFormat="1" x14ac:dyDescent="0.2">
      <c r="B54" s="121" t="s">
        <v>517</v>
      </c>
      <c r="C54" s="83"/>
      <c r="D54" s="108"/>
      <c r="E54" s="105"/>
      <c r="F54" s="105"/>
      <c r="G54" s="41">
        <f t="shared" si="6"/>
        <v>0</v>
      </c>
      <c r="H54" s="89"/>
    </row>
    <row r="55" spans="2:8" s="12" customFormat="1" hidden="1" outlineLevel="1" x14ac:dyDescent="0.2">
      <c r="B55" s="121" t="s">
        <v>518</v>
      </c>
      <c r="C55" s="83"/>
      <c r="D55" s="108"/>
      <c r="E55" s="105"/>
      <c r="F55" s="105"/>
      <c r="G55" s="41">
        <f t="shared" si="6"/>
        <v>0</v>
      </c>
      <c r="H55" s="89"/>
    </row>
    <row r="56" spans="2:8" s="12" customFormat="1" hidden="1" outlineLevel="1" x14ac:dyDescent="0.2">
      <c r="B56" s="121" t="s">
        <v>519</v>
      </c>
      <c r="C56" s="83"/>
      <c r="D56" s="108"/>
      <c r="E56" s="105"/>
      <c r="F56" s="105"/>
      <c r="G56" s="41">
        <f t="shared" si="6"/>
        <v>0</v>
      </c>
      <c r="H56" s="89"/>
    </row>
    <row r="57" spans="2:8" s="12" customFormat="1" hidden="1" outlineLevel="1" x14ac:dyDescent="0.2">
      <c r="B57" s="121" t="s">
        <v>520</v>
      </c>
      <c r="C57" s="83"/>
      <c r="D57" s="108"/>
      <c r="E57" s="105"/>
      <c r="F57" s="105"/>
      <c r="G57" s="41">
        <f t="shared" si="6"/>
        <v>0</v>
      </c>
      <c r="H57" s="89"/>
    </row>
    <row r="58" spans="2:8" s="12" customFormat="1" hidden="1" outlineLevel="1" x14ac:dyDescent="0.2">
      <c r="B58" s="121" t="s">
        <v>521</v>
      </c>
      <c r="C58" s="83"/>
      <c r="D58" s="108"/>
      <c r="E58" s="105"/>
      <c r="F58" s="105"/>
      <c r="G58" s="41">
        <f t="shared" si="6"/>
        <v>0</v>
      </c>
      <c r="H58" s="89"/>
    </row>
    <row r="59" spans="2:8" s="12" customFormat="1" hidden="1" outlineLevel="1" x14ac:dyDescent="0.2">
      <c r="B59" s="121" t="s">
        <v>522</v>
      </c>
      <c r="C59" s="83"/>
      <c r="D59" s="108"/>
      <c r="E59" s="105"/>
      <c r="F59" s="105"/>
      <c r="G59" s="41">
        <f t="shared" si="6"/>
        <v>0</v>
      </c>
      <c r="H59" s="89"/>
    </row>
    <row r="60" spans="2:8" s="12" customFormat="1" hidden="1" outlineLevel="1" x14ac:dyDescent="0.2">
      <c r="B60" s="121" t="s">
        <v>523</v>
      </c>
      <c r="C60" s="83"/>
      <c r="D60" s="108"/>
      <c r="E60" s="105"/>
      <c r="F60" s="105"/>
      <c r="G60" s="41">
        <f t="shared" si="6"/>
        <v>0</v>
      </c>
      <c r="H60" s="89"/>
    </row>
    <row r="61" spans="2:8" s="12" customFormat="1" hidden="1" outlineLevel="1" x14ac:dyDescent="0.2">
      <c r="B61" s="121" t="s">
        <v>524</v>
      </c>
      <c r="C61" s="83"/>
      <c r="D61" s="108"/>
      <c r="E61" s="105"/>
      <c r="F61" s="105"/>
      <c r="G61" s="41">
        <f t="shared" si="6"/>
        <v>0</v>
      </c>
      <c r="H61" s="89"/>
    </row>
    <row r="62" spans="2:8" s="12" customFormat="1" hidden="1" outlineLevel="1" x14ac:dyDescent="0.2">
      <c r="B62" s="121" t="s">
        <v>525</v>
      </c>
      <c r="C62" s="83"/>
      <c r="D62" s="108"/>
      <c r="E62" s="105"/>
      <c r="F62" s="105"/>
      <c r="G62" s="41">
        <f t="shared" si="6"/>
        <v>0</v>
      </c>
      <c r="H62" s="89"/>
    </row>
    <row r="63" spans="2:8" s="12" customFormat="1" hidden="1" outlineLevel="1" x14ac:dyDescent="0.2">
      <c r="B63" s="121" t="s">
        <v>526</v>
      </c>
      <c r="C63" s="83"/>
      <c r="D63" s="108"/>
      <c r="E63" s="105"/>
      <c r="F63" s="105"/>
      <c r="G63" s="41">
        <f t="shared" si="6"/>
        <v>0</v>
      </c>
      <c r="H63" s="89"/>
    </row>
    <row r="64" spans="2:8" s="12" customFormat="1" hidden="1" outlineLevel="1" x14ac:dyDescent="0.2">
      <c r="B64" s="121" t="s">
        <v>527</v>
      </c>
      <c r="C64" s="83"/>
      <c r="D64" s="108"/>
      <c r="E64" s="105"/>
      <c r="F64" s="105"/>
      <c r="G64" s="41">
        <f t="shared" si="6"/>
        <v>0</v>
      </c>
      <c r="H64" s="89"/>
    </row>
    <row r="65" spans="2:26" s="12" customFormat="1" hidden="1" outlineLevel="1" x14ac:dyDescent="0.2">
      <c r="B65" s="121" t="s">
        <v>528</v>
      </c>
      <c r="C65" s="83"/>
      <c r="D65" s="108"/>
      <c r="E65" s="105"/>
      <c r="F65" s="105"/>
      <c r="G65" s="41">
        <f t="shared" si="6"/>
        <v>0</v>
      </c>
      <c r="H65" s="89"/>
    </row>
    <row r="66" spans="2:26" hidden="1" outlineLevel="1" x14ac:dyDescent="0.2">
      <c r="B66" s="121" t="s">
        <v>529</v>
      </c>
      <c r="C66" s="83"/>
      <c r="D66" s="108"/>
      <c r="E66" s="105"/>
      <c r="F66" s="105"/>
      <c r="G66" s="41">
        <f t="shared" si="6"/>
        <v>0</v>
      </c>
      <c r="H66" s="89"/>
      <c r="W66" s="12"/>
      <c r="X66" s="12"/>
      <c r="Y66" s="12"/>
      <c r="Z66" s="12"/>
    </row>
    <row r="67" spans="2:26" hidden="1" outlineLevel="1" x14ac:dyDescent="0.2">
      <c r="B67" s="121" t="s">
        <v>530</v>
      </c>
      <c r="C67" s="83"/>
      <c r="D67" s="108"/>
      <c r="E67" s="105"/>
      <c r="F67" s="105"/>
      <c r="G67" s="41">
        <f t="shared" si="6"/>
        <v>0</v>
      </c>
      <c r="H67" s="89"/>
      <c r="W67" s="12"/>
      <c r="X67" s="12"/>
      <c r="Y67" s="12"/>
      <c r="Z67" s="12"/>
    </row>
    <row r="68" spans="2:26" hidden="1" outlineLevel="1" x14ac:dyDescent="0.2">
      <c r="B68" s="121" t="s">
        <v>531</v>
      </c>
      <c r="C68" s="83"/>
      <c r="D68" s="108"/>
      <c r="E68" s="105"/>
      <c r="F68" s="105"/>
      <c r="G68" s="41">
        <f t="shared" si="6"/>
        <v>0</v>
      </c>
      <c r="H68" s="89"/>
      <c r="W68" s="12"/>
      <c r="X68" s="12"/>
      <c r="Y68" s="12"/>
      <c r="Z68" s="12"/>
    </row>
    <row r="69" spans="2:26" hidden="1" outlineLevel="1" x14ac:dyDescent="0.2">
      <c r="B69" s="121" t="s">
        <v>532</v>
      </c>
      <c r="C69" s="83"/>
      <c r="D69" s="108"/>
      <c r="E69" s="105"/>
      <c r="F69" s="105"/>
      <c r="G69" s="41">
        <f t="shared" si="6"/>
        <v>0</v>
      </c>
      <c r="H69" s="89"/>
      <c r="W69" s="12"/>
      <c r="X69" s="12"/>
      <c r="Y69" s="12"/>
      <c r="Z69" s="12"/>
    </row>
    <row r="70" spans="2:26" s="12" customFormat="1" collapsed="1" x14ac:dyDescent="0.2">
      <c r="B70" s="165" t="str">
        <f>IF($E$2="","",VLOOKUP($E$2,Sprachversionen!$B:$BN,32,FALSE))</f>
        <v xml:space="preserve">Subtotal gastos extraorinarios (inversiones) </v>
      </c>
      <c r="C70" s="166"/>
      <c r="D70" s="106">
        <f t="shared" ref="D70:F70" si="8">SUM(D50:D69)</f>
        <v>0</v>
      </c>
      <c r="E70" s="106">
        <f t="shared" si="8"/>
        <v>0</v>
      </c>
      <c r="F70" s="106">
        <f t="shared" si="8"/>
        <v>0</v>
      </c>
      <c r="G70" s="40">
        <f t="shared" si="6"/>
        <v>0</v>
      </c>
      <c r="H70" s="75"/>
    </row>
    <row r="71" spans="2:26" s="12" customFormat="1" x14ac:dyDescent="0.2">
      <c r="B71" s="120" t="s">
        <v>481</v>
      </c>
      <c r="C71" s="36" t="str">
        <f>IF($E$2="","",VLOOKUP($E$2,Sprachversionen!$B:$BN,33,FALSE))</f>
        <v>Gastos de personal</v>
      </c>
      <c r="D71" s="107"/>
      <c r="E71" s="107"/>
      <c r="F71" s="107"/>
      <c r="G71" s="39"/>
      <c r="H71" s="76"/>
    </row>
    <row r="72" spans="2:26" s="12" customFormat="1" x14ac:dyDescent="0.2">
      <c r="B72" s="121" t="s">
        <v>482</v>
      </c>
      <c r="C72" s="83"/>
      <c r="D72" s="108"/>
      <c r="E72" s="105"/>
      <c r="F72" s="105"/>
      <c r="G72" s="41">
        <f t="shared" si="6"/>
        <v>0</v>
      </c>
      <c r="H72" s="89"/>
    </row>
    <row r="73" spans="2:26" s="12" customFormat="1" x14ac:dyDescent="0.2">
      <c r="B73" s="121" t="s">
        <v>483</v>
      </c>
      <c r="C73" s="83"/>
      <c r="D73" s="108"/>
      <c r="E73" s="105"/>
      <c r="F73" s="105"/>
      <c r="G73" s="41">
        <f t="shared" si="6"/>
        <v>0</v>
      </c>
      <c r="H73" s="89"/>
    </row>
    <row r="74" spans="2:26" s="12" customFormat="1" x14ac:dyDescent="0.2">
      <c r="B74" s="121" t="s">
        <v>484</v>
      </c>
      <c r="C74" s="83"/>
      <c r="D74" s="108"/>
      <c r="E74" s="105"/>
      <c r="F74" s="105"/>
      <c r="G74" s="41">
        <f t="shared" si="6"/>
        <v>0</v>
      </c>
      <c r="H74" s="89"/>
    </row>
    <row r="75" spans="2:26" s="12" customFormat="1" x14ac:dyDescent="0.2">
      <c r="B75" s="121" t="s">
        <v>485</v>
      </c>
      <c r="C75" s="83"/>
      <c r="D75" s="108"/>
      <c r="E75" s="105"/>
      <c r="F75" s="105"/>
      <c r="G75" s="41">
        <f t="shared" si="6"/>
        <v>0</v>
      </c>
      <c r="H75" s="89"/>
    </row>
    <row r="76" spans="2:26" s="12" customFormat="1" x14ac:dyDescent="0.2">
      <c r="B76" s="121" t="s">
        <v>486</v>
      </c>
      <c r="C76" s="83"/>
      <c r="D76" s="108"/>
      <c r="E76" s="105"/>
      <c r="F76" s="105"/>
      <c r="G76" s="41">
        <f t="shared" si="6"/>
        <v>0</v>
      </c>
      <c r="H76" s="89"/>
    </row>
    <row r="77" spans="2:26" s="12" customFormat="1" x14ac:dyDescent="0.2">
      <c r="B77" s="121" t="s">
        <v>487</v>
      </c>
      <c r="C77" s="83"/>
      <c r="D77" s="108"/>
      <c r="E77" s="105"/>
      <c r="F77" s="105"/>
      <c r="G77" s="41">
        <f t="shared" si="6"/>
        <v>0</v>
      </c>
      <c r="H77" s="89"/>
      <c r="W77" s="10"/>
      <c r="X77" s="10"/>
      <c r="Y77" s="10"/>
      <c r="Z77" s="10"/>
    </row>
    <row r="78" spans="2:26" s="12" customFormat="1" x14ac:dyDescent="0.2">
      <c r="B78" s="121" t="s">
        <v>488</v>
      </c>
      <c r="C78" s="83"/>
      <c r="D78" s="108"/>
      <c r="E78" s="105"/>
      <c r="F78" s="105"/>
      <c r="G78" s="41">
        <f t="shared" si="6"/>
        <v>0</v>
      </c>
      <c r="H78" s="89"/>
      <c r="W78" s="10"/>
      <c r="X78" s="10"/>
      <c r="Y78" s="10"/>
      <c r="Z78" s="10"/>
    </row>
    <row r="79" spans="2:26" s="12" customFormat="1" x14ac:dyDescent="0.2">
      <c r="B79" s="121" t="s">
        <v>489</v>
      </c>
      <c r="C79" s="83"/>
      <c r="D79" s="108"/>
      <c r="E79" s="105"/>
      <c r="F79" s="105"/>
      <c r="G79" s="41">
        <f t="shared" si="6"/>
        <v>0</v>
      </c>
      <c r="H79" s="89"/>
      <c r="W79" s="10"/>
      <c r="X79" s="10"/>
      <c r="Y79" s="10"/>
      <c r="Z79" s="10"/>
    </row>
    <row r="80" spans="2:26" s="12" customFormat="1" x14ac:dyDescent="0.2">
      <c r="B80" s="121" t="s">
        <v>490</v>
      </c>
      <c r="C80" s="83"/>
      <c r="D80" s="108"/>
      <c r="E80" s="105"/>
      <c r="F80" s="105"/>
      <c r="G80" s="41">
        <f t="shared" si="6"/>
        <v>0</v>
      </c>
      <c r="H80" s="89"/>
      <c r="W80" s="10"/>
      <c r="X80" s="10"/>
      <c r="Y80" s="10"/>
      <c r="Z80" s="10"/>
    </row>
    <row r="81" spans="2:26" s="12" customFormat="1" x14ac:dyDescent="0.2">
      <c r="B81" s="121" t="s">
        <v>491</v>
      </c>
      <c r="C81" s="83"/>
      <c r="D81" s="108"/>
      <c r="E81" s="105"/>
      <c r="F81" s="105"/>
      <c r="G81" s="41">
        <f t="shared" si="6"/>
        <v>0</v>
      </c>
      <c r="H81" s="89"/>
    </row>
    <row r="82" spans="2:26" s="12" customFormat="1" x14ac:dyDescent="0.2">
      <c r="B82" s="121" t="s">
        <v>492</v>
      </c>
      <c r="C82" s="83"/>
      <c r="D82" s="108"/>
      <c r="E82" s="105"/>
      <c r="F82" s="105"/>
      <c r="G82" s="41">
        <f t="shared" si="6"/>
        <v>0</v>
      </c>
      <c r="H82" s="89"/>
    </row>
    <row r="83" spans="2:26" s="12" customFormat="1" x14ac:dyDescent="0.2">
      <c r="B83" s="121" t="s">
        <v>493</v>
      </c>
      <c r="C83" s="83"/>
      <c r="D83" s="108"/>
      <c r="E83" s="105"/>
      <c r="F83" s="105"/>
      <c r="G83" s="41">
        <f t="shared" si="6"/>
        <v>0</v>
      </c>
      <c r="H83" s="89"/>
    </row>
    <row r="84" spans="2:26" s="12" customFormat="1" hidden="1" outlineLevel="1" x14ac:dyDescent="0.2">
      <c r="B84" s="121" t="s">
        <v>494</v>
      </c>
      <c r="C84" s="83"/>
      <c r="D84" s="108"/>
      <c r="E84" s="105"/>
      <c r="F84" s="105"/>
      <c r="G84" s="41">
        <f t="shared" si="6"/>
        <v>0</v>
      </c>
      <c r="H84" s="89"/>
    </row>
    <row r="85" spans="2:26" s="12" customFormat="1" hidden="1" outlineLevel="1" x14ac:dyDescent="0.2">
      <c r="B85" s="121" t="s">
        <v>495</v>
      </c>
      <c r="C85" s="83"/>
      <c r="D85" s="108"/>
      <c r="E85" s="105"/>
      <c r="F85" s="105"/>
      <c r="G85" s="41">
        <f t="shared" si="6"/>
        <v>0</v>
      </c>
      <c r="H85" s="89"/>
    </row>
    <row r="86" spans="2:26" s="12" customFormat="1" hidden="1" outlineLevel="1" x14ac:dyDescent="0.2">
      <c r="B86" s="121" t="s">
        <v>496</v>
      </c>
      <c r="C86" s="83"/>
      <c r="D86" s="108"/>
      <c r="E86" s="105"/>
      <c r="F86" s="105"/>
      <c r="G86" s="41">
        <f t="shared" si="6"/>
        <v>0</v>
      </c>
      <c r="H86" s="89"/>
    </row>
    <row r="87" spans="2:26" s="12" customFormat="1" hidden="1" outlineLevel="1" x14ac:dyDescent="0.2">
      <c r="B87" s="121" t="s">
        <v>497</v>
      </c>
      <c r="C87" s="83"/>
      <c r="D87" s="108"/>
      <c r="E87" s="105"/>
      <c r="F87" s="105"/>
      <c r="G87" s="41">
        <f t="shared" si="6"/>
        <v>0</v>
      </c>
      <c r="H87" s="89"/>
    </row>
    <row r="88" spans="2:26" s="12" customFormat="1" hidden="1" outlineLevel="1" x14ac:dyDescent="0.2">
      <c r="B88" s="121" t="s">
        <v>498</v>
      </c>
      <c r="C88" s="83"/>
      <c r="D88" s="108"/>
      <c r="E88" s="105"/>
      <c r="F88" s="105"/>
      <c r="G88" s="41">
        <f t="shared" si="6"/>
        <v>0</v>
      </c>
      <c r="H88" s="89"/>
    </row>
    <row r="89" spans="2:26" s="12" customFormat="1" hidden="1" outlineLevel="1" x14ac:dyDescent="0.2">
      <c r="B89" s="121" t="s">
        <v>499</v>
      </c>
      <c r="C89" s="83"/>
      <c r="D89" s="108"/>
      <c r="E89" s="105"/>
      <c r="F89" s="105"/>
      <c r="G89" s="41">
        <f t="shared" si="6"/>
        <v>0</v>
      </c>
      <c r="H89" s="89"/>
    </row>
    <row r="90" spans="2:26" s="12" customFormat="1" hidden="1" outlineLevel="1" x14ac:dyDescent="0.2">
      <c r="B90" s="121" t="s">
        <v>500</v>
      </c>
      <c r="C90" s="83"/>
      <c r="D90" s="108"/>
      <c r="E90" s="105"/>
      <c r="F90" s="105"/>
      <c r="G90" s="41">
        <f t="shared" si="6"/>
        <v>0</v>
      </c>
      <c r="H90" s="89"/>
    </row>
    <row r="91" spans="2:26" s="12" customFormat="1" hidden="1" outlineLevel="1" x14ac:dyDescent="0.2">
      <c r="B91" s="121" t="s">
        <v>501</v>
      </c>
      <c r="C91" s="83"/>
      <c r="D91" s="108"/>
      <c r="E91" s="105"/>
      <c r="F91" s="105"/>
      <c r="G91" s="41">
        <f t="shared" si="6"/>
        <v>0</v>
      </c>
      <c r="H91" s="89"/>
    </row>
    <row r="92" spans="2:26" s="12" customFormat="1" hidden="1" outlineLevel="1" x14ac:dyDescent="0.2">
      <c r="B92" s="121" t="s">
        <v>502</v>
      </c>
      <c r="C92" s="83"/>
      <c r="D92" s="108"/>
      <c r="E92" s="105"/>
      <c r="F92" s="105"/>
      <c r="G92" s="41">
        <f t="shared" ref="G92:G155" si="9">IFERROR(F92/D92, 0)</f>
        <v>0</v>
      </c>
      <c r="H92" s="89"/>
      <c r="W92" s="10"/>
      <c r="X92" s="10"/>
      <c r="Y92" s="10"/>
      <c r="Z92" s="10"/>
    </row>
    <row r="93" spans="2:26" s="12" customFormat="1" hidden="1" outlineLevel="1" x14ac:dyDescent="0.2">
      <c r="B93" s="121" t="s">
        <v>503</v>
      </c>
      <c r="C93" s="83"/>
      <c r="D93" s="108"/>
      <c r="E93" s="105"/>
      <c r="F93" s="105"/>
      <c r="G93" s="41">
        <f t="shared" si="9"/>
        <v>0</v>
      </c>
      <c r="H93" s="89"/>
      <c r="W93" s="10"/>
      <c r="X93" s="10"/>
      <c r="Y93" s="10"/>
      <c r="Z93" s="10"/>
    </row>
    <row r="94" spans="2:26" s="12" customFormat="1" hidden="1" outlineLevel="1" x14ac:dyDescent="0.2">
      <c r="B94" s="121" t="s">
        <v>504</v>
      </c>
      <c r="C94" s="83"/>
      <c r="D94" s="108"/>
      <c r="E94" s="105"/>
      <c r="F94" s="105"/>
      <c r="G94" s="41">
        <f t="shared" si="9"/>
        <v>0</v>
      </c>
      <c r="H94" s="89"/>
      <c r="W94" s="10"/>
      <c r="X94" s="10"/>
      <c r="Y94" s="10"/>
      <c r="Z94" s="10"/>
    </row>
    <row r="95" spans="2:26" s="12" customFormat="1" hidden="1" outlineLevel="1" x14ac:dyDescent="0.2">
      <c r="B95" s="121" t="s">
        <v>505</v>
      </c>
      <c r="C95" s="83"/>
      <c r="D95" s="108"/>
      <c r="E95" s="105"/>
      <c r="F95" s="105"/>
      <c r="G95" s="41">
        <f t="shared" si="9"/>
        <v>0</v>
      </c>
      <c r="H95" s="89"/>
      <c r="W95" s="10"/>
      <c r="X95" s="10"/>
      <c r="Y95" s="10"/>
      <c r="Z95" s="10"/>
    </row>
    <row r="96" spans="2:26" s="12" customFormat="1" hidden="1" outlineLevel="1" x14ac:dyDescent="0.2">
      <c r="B96" s="121" t="s">
        <v>506</v>
      </c>
      <c r="C96" s="83"/>
      <c r="D96" s="108"/>
      <c r="E96" s="105"/>
      <c r="F96" s="105"/>
      <c r="G96" s="41">
        <f t="shared" si="9"/>
        <v>0</v>
      </c>
      <c r="H96" s="89"/>
      <c r="W96" s="10"/>
      <c r="X96" s="10"/>
      <c r="Y96" s="10"/>
      <c r="Z96" s="10"/>
    </row>
    <row r="97" spans="2:26" s="12" customFormat="1" hidden="1" outlineLevel="1" x14ac:dyDescent="0.2">
      <c r="B97" s="121" t="s">
        <v>507</v>
      </c>
      <c r="C97" s="83"/>
      <c r="D97" s="108"/>
      <c r="E97" s="105"/>
      <c r="F97" s="105"/>
      <c r="G97" s="41">
        <f t="shared" si="9"/>
        <v>0</v>
      </c>
      <c r="H97" s="89"/>
      <c r="W97" s="10"/>
      <c r="X97" s="10"/>
      <c r="Y97" s="10"/>
      <c r="Z97" s="10"/>
    </row>
    <row r="98" spans="2:26" hidden="1" outlineLevel="1" x14ac:dyDescent="0.2">
      <c r="B98" s="121" t="s">
        <v>508</v>
      </c>
      <c r="C98" s="83"/>
      <c r="D98" s="108"/>
      <c r="E98" s="105"/>
      <c r="F98" s="105"/>
      <c r="G98" s="41">
        <f t="shared" si="9"/>
        <v>0</v>
      </c>
      <c r="H98" s="89"/>
    </row>
    <row r="99" spans="2:26" hidden="1" outlineLevel="1" x14ac:dyDescent="0.2">
      <c r="B99" s="121" t="s">
        <v>509</v>
      </c>
      <c r="C99" s="83"/>
      <c r="D99" s="108"/>
      <c r="E99" s="105"/>
      <c r="F99" s="105"/>
      <c r="G99" s="41">
        <f t="shared" si="9"/>
        <v>0</v>
      </c>
      <c r="H99" s="89"/>
    </row>
    <row r="100" spans="2:26" hidden="1" outlineLevel="1" x14ac:dyDescent="0.2">
      <c r="B100" s="121" t="s">
        <v>510</v>
      </c>
      <c r="C100" s="83"/>
      <c r="D100" s="108"/>
      <c r="E100" s="105"/>
      <c r="F100" s="105"/>
      <c r="G100" s="41">
        <f t="shared" si="9"/>
        <v>0</v>
      </c>
      <c r="H100" s="89"/>
    </row>
    <row r="101" spans="2:26" hidden="1" outlineLevel="1" x14ac:dyDescent="0.2">
      <c r="B101" s="121" t="s">
        <v>511</v>
      </c>
      <c r="C101" s="83"/>
      <c r="D101" s="108"/>
      <c r="E101" s="105"/>
      <c r="F101" s="105"/>
      <c r="G101" s="41">
        <f t="shared" si="9"/>
        <v>0</v>
      </c>
      <c r="H101" s="89"/>
    </row>
    <row r="102" spans="2:26" s="12" customFormat="1" collapsed="1" x14ac:dyDescent="0.2">
      <c r="B102" s="165" t="str">
        <f>IF($E$2="","",VLOOKUP($E$2,Sprachversionen!$B:$BN,34,FALSE))</f>
        <v>Subtotal gastos de personal</v>
      </c>
      <c r="C102" s="166"/>
      <c r="D102" s="106">
        <f t="shared" ref="D102:E102" si="10">SUM(D72:D101)</f>
        <v>0</v>
      </c>
      <c r="E102" s="106">
        <f t="shared" si="10"/>
        <v>0</v>
      </c>
      <c r="F102" s="106">
        <f>SUM(F72:F101)</f>
        <v>0</v>
      </c>
      <c r="G102" s="40">
        <f t="shared" si="9"/>
        <v>0</v>
      </c>
      <c r="H102" s="75"/>
      <c r="W102" s="10"/>
      <c r="X102" s="10"/>
      <c r="Y102" s="10"/>
      <c r="Z102" s="10"/>
    </row>
    <row r="103" spans="2:26" s="12" customFormat="1" x14ac:dyDescent="0.2">
      <c r="B103" s="120" t="s">
        <v>450</v>
      </c>
      <c r="C103" s="36" t="str">
        <f>IF($E$2="","",VLOOKUP($E$2,Sprachversionen!$B:$BN,35,FALSE))</f>
        <v>Gastos corrientes para actividades del proyecto</v>
      </c>
      <c r="D103" s="107"/>
      <c r="E103" s="107"/>
      <c r="F103" s="107"/>
      <c r="G103" s="39"/>
      <c r="H103" s="76"/>
      <c r="W103" s="10"/>
      <c r="X103" s="10"/>
      <c r="Y103" s="10"/>
      <c r="Z103" s="10"/>
    </row>
    <row r="104" spans="2:26" s="12" customFormat="1" x14ac:dyDescent="0.2">
      <c r="B104" s="121" t="s">
        <v>451</v>
      </c>
      <c r="C104" s="83"/>
      <c r="D104" s="108"/>
      <c r="E104" s="105"/>
      <c r="F104" s="105"/>
      <c r="G104" s="41">
        <f t="shared" si="9"/>
        <v>0</v>
      </c>
      <c r="H104" s="89"/>
      <c r="W104" s="10"/>
      <c r="X104" s="10"/>
      <c r="Y104" s="10"/>
      <c r="Z104" s="10"/>
    </row>
    <row r="105" spans="2:26" s="12" customFormat="1" x14ac:dyDescent="0.2">
      <c r="B105" s="121" t="s">
        <v>452</v>
      </c>
      <c r="C105" s="83"/>
      <c r="D105" s="108"/>
      <c r="E105" s="105"/>
      <c r="F105" s="105"/>
      <c r="G105" s="41">
        <f t="shared" si="9"/>
        <v>0</v>
      </c>
      <c r="H105" s="89"/>
      <c r="W105" s="10"/>
      <c r="X105" s="10"/>
      <c r="Y105" s="10"/>
      <c r="Z105" s="10"/>
    </row>
    <row r="106" spans="2:26" s="12" customFormat="1" x14ac:dyDescent="0.2">
      <c r="B106" s="121" t="s">
        <v>453</v>
      </c>
      <c r="C106" s="83"/>
      <c r="D106" s="108"/>
      <c r="E106" s="105"/>
      <c r="F106" s="105"/>
      <c r="G106" s="41">
        <f t="shared" si="9"/>
        <v>0</v>
      </c>
      <c r="H106" s="89"/>
      <c r="W106" s="10"/>
      <c r="X106" s="10"/>
      <c r="Y106" s="10"/>
      <c r="Z106" s="10"/>
    </row>
    <row r="107" spans="2:26" s="12" customFormat="1" x14ac:dyDescent="0.2">
      <c r="B107" s="121" t="s">
        <v>454</v>
      </c>
      <c r="C107" s="83"/>
      <c r="D107" s="108"/>
      <c r="E107" s="105"/>
      <c r="F107" s="105"/>
      <c r="G107" s="41">
        <f t="shared" si="9"/>
        <v>0</v>
      </c>
      <c r="H107" s="89"/>
      <c r="W107" s="10"/>
      <c r="X107" s="10"/>
      <c r="Y107" s="10"/>
      <c r="Z107" s="10"/>
    </row>
    <row r="108" spans="2:26" s="12" customFormat="1" x14ac:dyDescent="0.2">
      <c r="B108" s="121" t="s">
        <v>455</v>
      </c>
      <c r="C108" s="83"/>
      <c r="D108" s="108"/>
      <c r="E108" s="105"/>
      <c r="F108" s="105"/>
      <c r="G108" s="41">
        <f t="shared" si="9"/>
        <v>0</v>
      </c>
      <c r="H108" s="89"/>
      <c r="W108" s="10"/>
      <c r="X108" s="10"/>
      <c r="Y108" s="10"/>
      <c r="Z108" s="10"/>
    </row>
    <row r="109" spans="2:26" s="12" customFormat="1" x14ac:dyDescent="0.2">
      <c r="B109" s="121" t="s">
        <v>456</v>
      </c>
      <c r="C109" s="83"/>
      <c r="D109" s="108"/>
      <c r="E109" s="105"/>
      <c r="F109" s="105"/>
      <c r="G109" s="41">
        <f t="shared" si="9"/>
        <v>0</v>
      </c>
      <c r="H109" s="89"/>
      <c r="W109" s="10"/>
      <c r="X109" s="10"/>
      <c r="Y109" s="10"/>
      <c r="Z109" s="10"/>
    </row>
    <row r="110" spans="2:26" s="12" customFormat="1" x14ac:dyDescent="0.2">
      <c r="B110" s="121" t="s">
        <v>457</v>
      </c>
      <c r="C110" s="83"/>
      <c r="D110" s="108"/>
      <c r="E110" s="105"/>
      <c r="F110" s="105"/>
      <c r="G110" s="41">
        <f t="shared" si="9"/>
        <v>0</v>
      </c>
      <c r="H110" s="89"/>
      <c r="W110" s="10"/>
      <c r="X110" s="10"/>
      <c r="Y110" s="10"/>
      <c r="Z110" s="10"/>
    </row>
    <row r="111" spans="2:26" s="12" customFormat="1" x14ac:dyDescent="0.2">
      <c r="B111" s="121" t="s">
        <v>458</v>
      </c>
      <c r="C111" s="83"/>
      <c r="D111" s="108"/>
      <c r="E111" s="105"/>
      <c r="F111" s="105"/>
      <c r="G111" s="41">
        <f t="shared" si="9"/>
        <v>0</v>
      </c>
      <c r="H111" s="89"/>
      <c r="W111" s="16"/>
      <c r="X111" s="10"/>
      <c r="Y111" s="10"/>
      <c r="Z111" s="10"/>
    </row>
    <row r="112" spans="2:26" s="12" customFormat="1" x14ac:dyDescent="0.2">
      <c r="B112" s="121" t="s">
        <v>459</v>
      </c>
      <c r="C112" s="83"/>
      <c r="D112" s="108"/>
      <c r="E112" s="105"/>
      <c r="F112" s="105"/>
      <c r="G112" s="41">
        <f t="shared" si="9"/>
        <v>0</v>
      </c>
      <c r="H112" s="89"/>
      <c r="W112" s="16"/>
      <c r="X112" s="10"/>
      <c r="Y112" s="10"/>
      <c r="Z112" s="10"/>
    </row>
    <row r="113" spans="2:26" x14ac:dyDescent="0.2">
      <c r="B113" s="121" t="s">
        <v>460</v>
      </c>
      <c r="C113" s="83"/>
      <c r="D113" s="108"/>
      <c r="E113" s="105"/>
      <c r="F113" s="105"/>
      <c r="G113" s="41">
        <f t="shared" si="9"/>
        <v>0</v>
      </c>
      <c r="H113" s="89"/>
      <c r="W113" s="19"/>
      <c r="X113" s="12"/>
      <c r="Y113" s="12"/>
      <c r="Z113" s="12"/>
    </row>
    <row r="114" spans="2:26" x14ac:dyDescent="0.2">
      <c r="B114" s="121" t="s">
        <v>461</v>
      </c>
      <c r="C114" s="83"/>
      <c r="D114" s="108"/>
      <c r="E114" s="105"/>
      <c r="F114" s="105"/>
      <c r="G114" s="41">
        <f t="shared" si="9"/>
        <v>0</v>
      </c>
      <c r="H114" s="89"/>
      <c r="W114" s="19"/>
      <c r="X114" s="12"/>
      <c r="Y114" s="12"/>
      <c r="Z114" s="12"/>
    </row>
    <row r="115" spans="2:26" x14ac:dyDescent="0.2">
      <c r="B115" s="121" t="s">
        <v>462</v>
      </c>
      <c r="C115" s="83"/>
      <c r="D115" s="108"/>
      <c r="E115" s="105"/>
      <c r="F115" s="105"/>
      <c r="G115" s="41">
        <f t="shared" si="9"/>
        <v>0</v>
      </c>
      <c r="H115" s="89"/>
      <c r="W115" s="19"/>
      <c r="X115" s="12"/>
      <c r="Y115" s="12"/>
      <c r="Z115" s="12"/>
    </row>
    <row r="116" spans="2:26" hidden="1" outlineLevel="1" x14ac:dyDescent="0.2">
      <c r="B116" s="121" t="s">
        <v>463</v>
      </c>
      <c r="C116" s="83"/>
      <c r="D116" s="108"/>
      <c r="E116" s="105"/>
      <c r="F116" s="105"/>
      <c r="G116" s="41">
        <f t="shared" si="9"/>
        <v>0</v>
      </c>
      <c r="H116" s="89"/>
      <c r="W116" s="19"/>
      <c r="X116" s="12"/>
      <c r="Y116" s="12"/>
      <c r="Z116" s="12"/>
    </row>
    <row r="117" spans="2:26" hidden="1" outlineLevel="1" x14ac:dyDescent="0.2">
      <c r="B117" s="121" t="s">
        <v>464</v>
      </c>
      <c r="C117" s="83"/>
      <c r="D117" s="108"/>
      <c r="E117" s="105"/>
      <c r="F117" s="105"/>
      <c r="G117" s="41">
        <f t="shared" si="9"/>
        <v>0</v>
      </c>
      <c r="H117" s="89"/>
      <c r="W117" s="19"/>
      <c r="X117" s="12"/>
      <c r="Y117" s="12"/>
      <c r="Z117" s="12"/>
    </row>
    <row r="118" spans="2:26" hidden="1" outlineLevel="1" x14ac:dyDescent="0.2">
      <c r="B118" s="121" t="s">
        <v>465</v>
      </c>
      <c r="C118" s="83"/>
      <c r="D118" s="108"/>
      <c r="E118" s="105"/>
      <c r="F118" s="105"/>
      <c r="G118" s="41">
        <f t="shared" si="9"/>
        <v>0</v>
      </c>
      <c r="H118" s="89"/>
      <c r="W118" s="19"/>
      <c r="X118" s="12"/>
      <c r="Y118" s="12"/>
      <c r="Z118" s="12"/>
    </row>
    <row r="119" spans="2:26" hidden="1" outlineLevel="1" x14ac:dyDescent="0.2">
      <c r="B119" s="121" t="s">
        <v>466</v>
      </c>
      <c r="C119" s="83"/>
      <c r="D119" s="108"/>
      <c r="E119" s="105"/>
      <c r="F119" s="105"/>
      <c r="G119" s="41">
        <f t="shared" si="9"/>
        <v>0</v>
      </c>
      <c r="H119" s="89"/>
      <c r="W119" s="19"/>
      <c r="X119" s="12"/>
      <c r="Y119" s="12"/>
      <c r="Z119" s="12"/>
    </row>
    <row r="120" spans="2:26" hidden="1" outlineLevel="1" x14ac:dyDescent="0.2">
      <c r="B120" s="121" t="s">
        <v>467</v>
      </c>
      <c r="C120" s="83"/>
      <c r="D120" s="108"/>
      <c r="E120" s="105"/>
      <c r="F120" s="105"/>
      <c r="G120" s="41">
        <f t="shared" si="9"/>
        <v>0</v>
      </c>
      <c r="H120" s="89"/>
      <c r="W120" s="19"/>
      <c r="X120" s="12"/>
      <c r="Y120" s="12"/>
      <c r="Z120" s="12"/>
    </row>
    <row r="121" spans="2:26" hidden="1" outlineLevel="1" x14ac:dyDescent="0.2">
      <c r="B121" s="121" t="s">
        <v>468</v>
      </c>
      <c r="C121" s="83"/>
      <c r="D121" s="108"/>
      <c r="E121" s="105"/>
      <c r="F121" s="105"/>
      <c r="G121" s="41">
        <f t="shared" si="9"/>
        <v>0</v>
      </c>
      <c r="H121" s="89"/>
      <c r="W121" s="19"/>
      <c r="X121" s="12"/>
      <c r="Y121" s="12"/>
      <c r="Z121" s="12"/>
    </row>
    <row r="122" spans="2:26" hidden="1" outlineLevel="1" x14ac:dyDescent="0.2">
      <c r="B122" s="121" t="s">
        <v>469</v>
      </c>
      <c r="C122" s="83"/>
      <c r="D122" s="108"/>
      <c r="E122" s="105"/>
      <c r="F122" s="105"/>
      <c r="G122" s="41">
        <f t="shared" si="9"/>
        <v>0</v>
      </c>
      <c r="H122" s="89"/>
      <c r="W122" s="19"/>
      <c r="X122" s="12"/>
      <c r="Y122" s="12"/>
      <c r="Z122" s="12"/>
    </row>
    <row r="123" spans="2:26" hidden="1" outlineLevel="1" x14ac:dyDescent="0.2">
      <c r="B123" s="121" t="s">
        <v>470</v>
      </c>
      <c r="C123" s="83"/>
      <c r="D123" s="108"/>
      <c r="E123" s="105"/>
      <c r="F123" s="105"/>
      <c r="G123" s="41">
        <f t="shared" si="9"/>
        <v>0</v>
      </c>
      <c r="H123" s="89"/>
      <c r="W123" s="19"/>
      <c r="X123" s="12"/>
      <c r="Y123" s="12"/>
      <c r="Z123" s="12"/>
    </row>
    <row r="124" spans="2:26" hidden="1" outlineLevel="1" x14ac:dyDescent="0.2">
      <c r="B124" s="121" t="s">
        <v>471</v>
      </c>
      <c r="C124" s="83"/>
      <c r="D124" s="108"/>
      <c r="E124" s="105"/>
      <c r="F124" s="105"/>
      <c r="G124" s="41">
        <f t="shared" si="9"/>
        <v>0</v>
      </c>
      <c r="H124" s="89"/>
      <c r="W124" s="19"/>
      <c r="X124" s="12"/>
      <c r="Y124" s="12"/>
      <c r="Z124" s="12"/>
    </row>
    <row r="125" spans="2:26" hidden="1" outlineLevel="1" x14ac:dyDescent="0.2">
      <c r="B125" s="121" t="s">
        <v>472</v>
      </c>
      <c r="C125" s="83"/>
      <c r="D125" s="108"/>
      <c r="E125" s="105"/>
      <c r="F125" s="105"/>
      <c r="G125" s="41">
        <f t="shared" si="9"/>
        <v>0</v>
      </c>
      <c r="H125" s="89"/>
      <c r="W125" s="19"/>
      <c r="X125" s="12"/>
      <c r="Y125" s="12"/>
      <c r="Z125" s="12"/>
    </row>
    <row r="126" spans="2:26" hidden="1" outlineLevel="1" x14ac:dyDescent="0.2">
      <c r="B126" s="121" t="s">
        <v>473</v>
      </c>
      <c r="C126" s="83"/>
      <c r="D126" s="108"/>
      <c r="E126" s="105"/>
      <c r="F126" s="105"/>
      <c r="G126" s="41">
        <f t="shared" si="9"/>
        <v>0</v>
      </c>
      <c r="H126" s="89"/>
      <c r="W126" s="19"/>
      <c r="X126" s="12"/>
      <c r="Y126" s="12"/>
      <c r="Z126" s="12"/>
    </row>
    <row r="127" spans="2:26" hidden="1" outlineLevel="1" x14ac:dyDescent="0.2">
      <c r="B127" s="121" t="s">
        <v>474</v>
      </c>
      <c r="C127" s="83"/>
      <c r="D127" s="108"/>
      <c r="E127" s="105"/>
      <c r="F127" s="105"/>
      <c r="G127" s="41">
        <f t="shared" si="9"/>
        <v>0</v>
      </c>
      <c r="H127" s="89"/>
      <c r="W127" s="19"/>
      <c r="X127" s="12"/>
      <c r="Y127" s="12"/>
      <c r="Z127" s="12"/>
    </row>
    <row r="128" spans="2:26" hidden="1" outlineLevel="1" x14ac:dyDescent="0.2">
      <c r="B128" s="121" t="s">
        <v>475</v>
      </c>
      <c r="C128" s="83"/>
      <c r="D128" s="108"/>
      <c r="E128" s="105"/>
      <c r="F128" s="105"/>
      <c r="G128" s="41">
        <f t="shared" si="9"/>
        <v>0</v>
      </c>
      <c r="H128" s="89"/>
      <c r="W128" s="19"/>
      <c r="X128" s="12"/>
      <c r="Y128" s="12"/>
      <c r="Z128" s="12"/>
    </row>
    <row r="129" spans="2:26" hidden="1" outlineLevel="1" x14ac:dyDescent="0.2">
      <c r="B129" s="121" t="s">
        <v>476</v>
      </c>
      <c r="C129" s="83"/>
      <c r="D129" s="108"/>
      <c r="E129" s="105"/>
      <c r="F129" s="105"/>
      <c r="G129" s="41">
        <f t="shared" si="9"/>
        <v>0</v>
      </c>
      <c r="H129" s="89"/>
      <c r="W129" s="16"/>
    </row>
    <row r="130" spans="2:26" hidden="1" outlineLevel="1" x14ac:dyDescent="0.2">
      <c r="B130" s="121" t="s">
        <v>477</v>
      </c>
      <c r="C130" s="83"/>
      <c r="D130" s="108"/>
      <c r="E130" s="105"/>
      <c r="F130" s="105"/>
      <c r="G130" s="41">
        <f t="shared" si="9"/>
        <v>0</v>
      </c>
      <c r="H130" s="89"/>
      <c r="W130" s="16"/>
    </row>
    <row r="131" spans="2:26" hidden="1" outlineLevel="1" x14ac:dyDescent="0.2">
      <c r="B131" s="121" t="s">
        <v>478</v>
      </c>
      <c r="C131" s="83"/>
      <c r="D131" s="108"/>
      <c r="E131" s="105"/>
      <c r="F131" s="105"/>
      <c r="G131" s="41">
        <f t="shared" si="9"/>
        <v>0</v>
      </c>
      <c r="H131" s="89"/>
      <c r="W131" s="16"/>
    </row>
    <row r="132" spans="2:26" hidden="1" outlineLevel="1" x14ac:dyDescent="0.2">
      <c r="B132" s="121" t="s">
        <v>479</v>
      </c>
      <c r="C132" s="83"/>
      <c r="D132" s="108"/>
      <c r="E132" s="105"/>
      <c r="F132" s="105"/>
      <c r="G132" s="41">
        <f t="shared" si="9"/>
        <v>0</v>
      </c>
      <c r="H132" s="89"/>
      <c r="I132" s="16"/>
      <c r="J132" s="16"/>
      <c r="Q132" s="16"/>
      <c r="W132" s="16"/>
    </row>
    <row r="133" spans="2:26" hidden="1" outlineLevel="1" x14ac:dyDescent="0.2">
      <c r="B133" s="121" t="s">
        <v>480</v>
      </c>
      <c r="C133" s="83"/>
      <c r="D133" s="108"/>
      <c r="E133" s="105"/>
      <c r="F133" s="105"/>
      <c r="G133" s="41">
        <f t="shared" si="9"/>
        <v>0</v>
      </c>
      <c r="H133" s="89"/>
      <c r="I133" s="16"/>
      <c r="J133" s="16"/>
      <c r="Q133" s="16"/>
      <c r="W133" s="16"/>
    </row>
    <row r="134" spans="2:26" s="12" customFormat="1" collapsed="1" x14ac:dyDescent="0.2">
      <c r="B134" s="165" t="str">
        <f>IF($E$2="","",VLOOKUP($E$2,Sprachversionen!$B:$BN,36,FALSE))</f>
        <v>Subtotal gastos corrientes para actividades</v>
      </c>
      <c r="C134" s="166"/>
      <c r="D134" s="106">
        <f t="shared" ref="D134" si="11">SUM(D104:D133)</f>
        <v>0</v>
      </c>
      <c r="E134" s="106">
        <f t="shared" ref="E134" si="12">SUM(E104:E133)</f>
        <v>0</v>
      </c>
      <c r="F134" s="106">
        <f>SUM(F104:F133)</f>
        <v>0</v>
      </c>
      <c r="G134" s="40">
        <f t="shared" si="9"/>
        <v>0</v>
      </c>
      <c r="H134" s="75"/>
      <c r="I134" s="19"/>
      <c r="J134" s="19"/>
      <c r="Q134" s="19"/>
      <c r="W134" s="16"/>
      <c r="X134" s="10"/>
      <c r="Y134" s="10"/>
      <c r="Z134" s="10"/>
    </row>
    <row r="135" spans="2:26" s="12" customFormat="1" x14ac:dyDescent="0.2">
      <c r="B135" s="120" t="s">
        <v>555</v>
      </c>
      <c r="C135" s="36" t="str">
        <f>IF($E$2="","",VLOOKUP($E$2,Sprachversionen!$B:$BN,37,FALSE))</f>
        <v xml:space="preserve">Gastos administrativos del proyecto / Gestión del proyecto </v>
      </c>
      <c r="D135" s="107"/>
      <c r="E135" s="107"/>
      <c r="F135" s="107"/>
      <c r="G135" s="39"/>
      <c r="H135" s="76"/>
      <c r="I135" s="19"/>
      <c r="J135" s="19"/>
      <c r="Q135" s="19"/>
      <c r="W135" s="19"/>
    </row>
    <row r="136" spans="2:26" s="12" customFormat="1" x14ac:dyDescent="0.2">
      <c r="B136" s="121" t="s">
        <v>554</v>
      </c>
      <c r="C136" s="83"/>
      <c r="D136" s="108"/>
      <c r="E136" s="105"/>
      <c r="F136" s="105"/>
      <c r="G136" s="41">
        <f t="shared" si="9"/>
        <v>0</v>
      </c>
      <c r="H136" s="89"/>
      <c r="I136" s="19"/>
      <c r="J136" s="19"/>
      <c r="Q136" s="19"/>
      <c r="W136" s="19"/>
    </row>
    <row r="137" spans="2:26" s="12" customFormat="1" x14ac:dyDescent="0.2">
      <c r="B137" s="121" t="s">
        <v>556</v>
      </c>
      <c r="C137" s="83"/>
      <c r="D137" s="108"/>
      <c r="E137" s="105"/>
      <c r="F137" s="105"/>
      <c r="G137" s="41">
        <f t="shared" si="9"/>
        <v>0</v>
      </c>
      <c r="H137" s="89"/>
      <c r="I137" s="19"/>
      <c r="J137" s="19"/>
      <c r="Q137" s="19"/>
      <c r="W137" s="19"/>
    </row>
    <row r="138" spans="2:26" s="12" customFormat="1" x14ac:dyDescent="0.2">
      <c r="B138" s="121" t="s">
        <v>557</v>
      </c>
      <c r="C138" s="83"/>
      <c r="D138" s="108"/>
      <c r="E138" s="105"/>
      <c r="F138" s="105"/>
      <c r="G138" s="41">
        <f t="shared" si="9"/>
        <v>0</v>
      </c>
      <c r="H138" s="89"/>
      <c r="I138" s="19"/>
      <c r="J138" s="19"/>
      <c r="Q138" s="19"/>
      <c r="W138" s="19"/>
    </row>
    <row r="139" spans="2:26" s="12" customFormat="1" x14ac:dyDescent="0.2">
      <c r="B139" s="121" t="s">
        <v>558</v>
      </c>
      <c r="C139" s="83"/>
      <c r="D139" s="108"/>
      <c r="E139" s="105"/>
      <c r="F139" s="105"/>
      <c r="G139" s="41">
        <f t="shared" si="9"/>
        <v>0</v>
      </c>
      <c r="H139" s="89"/>
      <c r="I139" s="19"/>
      <c r="J139" s="19"/>
      <c r="Q139" s="19"/>
      <c r="W139" s="19"/>
    </row>
    <row r="140" spans="2:26" s="12" customFormat="1" x14ac:dyDescent="0.2">
      <c r="B140" s="121" t="s">
        <v>559</v>
      </c>
      <c r="C140" s="83"/>
      <c r="D140" s="108"/>
      <c r="E140" s="105"/>
      <c r="F140" s="105"/>
      <c r="G140" s="41">
        <f t="shared" si="9"/>
        <v>0</v>
      </c>
      <c r="H140" s="89"/>
      <c r="I140" s="19"/>
      <c r="J140" s="19"/>
      <c r="Q140" s="19"/>
      <c r="W140" s="16"/>
      <c r="X140" s="10"/>
      <c r="Y140" s="10"/>
      <c r="Z140" s="10"/>
    </row>
    <row r="141" spans="2:26" s="12" customFormat="1" hidden="1" outlineLevel="1" x14ac:dyDescent="0.2">
      <c r="B141" s="121" t="s">
        <v>560</v>
      </c>
      <c r="C141" s="83"/>
      <c r="D141" s="108"/>
      <c r="E141" s="105"/>
      <c r="F141" s="105"/>
      <c r="G141" s="41">
        <f t="shared" si="9"/>
        <v>0</v>
      </c>
      <c r="H141" s="89"/>
      <c r="I141" s="19"/>
      <c r="J141" s="19"/>
      <c r="Q141" s="19"/>
      <c r="W141" s="16"/>
      <c r="X141" s="10"/>
      <c r="Y141" s="10"/>
      <c r="Z141" s="10"/>
    </row>
    <row r="142" spans="2:26" s="12" customFormat="1" hidden="1" outlineLevel="1" x14ac:dyDescent="0.2">
      <c r="B142" s="121" t="s">
        <v>561</v>
      </c>
      <c r="C142" s="83"/>
      <c r="D142" s="108"/>
      <c r="E142" s="105"/>
      <c r="F142" s="105"/>
      <c r="G142" s="41">
        <f t="shared" si="9"/>
        <v>0</v>
      </c>
      <c r="H142" s="89"/>
      <c r="I142" s="19"/>
      <c r="J142" s="19"/>
      <c r="Q142" s="19"/>
      <c r="W142" s="16"/>
      <c r="X142" s="10"/>
      <c r="Y142" s="10"/>
      <c r="Z142" s="10"/>
    </row>
    <row r="143" spans="2:26" s="12" customFormat="1" hidden="1" outlineLevel="1" x14ac:dyDescent="0.2">
      <c r="B143" s="121" t="s">
        <v>562</v>
      </c>
      <c r="C143" s="83"/>
      <c r="D143" s="108"/>
      <c r="E143" s="105"/>
      <c r="F143" s="105"/>
      <c r="G143" s="41">
        <f t="shared" si="9"/>
        <v>0</v>
      </c>
      <c r="H143" s="89"/>
      <c r="I143" s="19"/>
      <c r="J143" s="19"/>
      <c r="Q143" s="19"/>
      <c r="W143" s="10"/>
      <c r="X143" s="10"/>
      <c r="Y143" s="10"/>
      <c r="Z143" s="10"/>
    </row>
    <row r="144" spans="2:26" s="12" customFormat="1" hidden="1" outlineLevel="1" x14ac:dyDescent="0.2">
      <c r="B144" s="121" t="s">
        <v>563</v>
      </c>
      <c r="C144" s="83"/>
      <c r="D144" s="108"/>
      <c r="E144" s="105"/>
      <c r="F144" s="105"/>
      <c r="G144" s="41">
        <f t="shared" si="9"/>
        <v>0</v>
      </c>
      <c r="H144" s="89"/>
      <c r="I144" s="19"/>
      <c r="J144" s="19"/>
      <c r="Q144" s="19"/>
      <c r="W144" s="10"/>
      <c r="X144" s="10"/>
      <c r="Y144" s="10"/>
      <c r="Z144" s="10"/>
    </row>
    <row r="145" spans="2:26" s="12" customFormat="1" hidden="1" outlineLevel="1" x14ac:dyDescent="0.2">
      <c r="B145" s="121" t="s">
        <v>564</v>
      </c>
      <c r="C145" s="83"/>
      <c r="D145" s="108"/>
      <c r="E145" s="105"/>
      <c r="F145" s="105"/>
      <c r="G145" s="41">
        <f t="shared" si="9"/>
        <v>0</v>
      </c>
      <c r="H145" s="89"/>
      <c r="I145" s="19"/>
      <c r="J145" s="19"/>
      <c r="Q145" s="19"/>
      <c r="W145" s="10"/>
      <c r="X145" s="10"/>
      <c r="Y145" s="10"/>
      <c r="Z145" s="10"/>
    </row>
    <row r="146" spans="2:26" s="12" customFormat="1" hidden="1" outlineLevel="1" x14ac:dyDescent="0.2">
      <c r="B146" s="121" t="s">
        <v>565</v>
      </c>
      <c r="C146" s="83"/>
      <c r="D146" s="108"/>
      <c r="E146" s="105"/>
      <c r="F146" s="105"/>
      <c r="G146" s="41">
        <f t="shared" si="9"/>
        <v>0</v>
      </c>
      <c r="H146" s="89"/>
      <c r="I146" s="19"/>
      <c r="J146" s="19"/>
      <c r="Q146" s="19"/>
      <c r="W146" s="10"/>
      <c r="X146" s="10"/>
      <c r="Y146" s="10"/>
      <c r="Z146" s="10"/>
    </row>
    <row r="147" spans="2:26" s="12" customFormat="1" hidden="1" outlineLevel="1" x14ac:dyDescent="0.2">
      <c r="B147" s="121" t="s">
        <v>566</v>
      </c>
      <c r="C147" s="83"/>
      <c r="D147" s="108"/>
      <c r="E147" s="105"/>
      <c r="F147" s="105"/>
      <c r="G147" s="41">
        <f t="shared" si="9"/>
        <v>0</v>
      </c>
      <c r="H147" s="89"/>
      <c r="I147" s="19"/>
      <c r="J147" s="19"/>
      <c r="Q147" s="19"/>
      <c r="W147" s="10"/>
      <c r="X147" s="10"/>
      <c r="Y147" s="10"/>
      <c r="Z147" s="10"/>
    </row>
    <row r="148" spans="2:26" s="12" customFormat="1" hidden="1" outlineLevel="1" x14ac:dyDescent="0.2">
      <c r="B148" s="121" t="s">
        <v>567</v>
      </c>
      <c r="C148" s="83"/>
      <c r="D148" s="108"/>
      <c r="E148" s="105"/>
      <c r="F148" s="105"/>
      <c r="G148" s="41">
        <f t="shared" si="9"/>
        <v>0</v>
      </c>
      <c r="H148" s="89"/>
      <c r="I148" s="19"/>
      <c r="J148" s="19"/>
      <c r="Q148" s="19"/>
      <c r="W148" s="10"/>
      <c r="X148" s="10"/>
      <c r="Y148" s="10"/>
      <c r="Z148" s="10"/>
    </row>
    <row r="149" spans="2:26" s="12" customFormat="1" hidden="1" outlineLevel="1" x14ac:dyDescent="0.2">
      <c r="B149" s="121" t="s">
        <v>568</v>
      </c>
      <c r="C149" s="83"/>
      <c r="D149" s="108"/>
      <c r="E149" s="105"/>
      <c r="F149" s="105"/>
      <c r="G149" s="41">
        <f t="shared" si="9"/>
        <v>0</v>
      </c>
      <c r="H149" s="89"/>
      <c r="I149" s="19"/>
      <c r="J149" s="19"/>
      <c r="Q149" s="19"/>
      <c r="W149" s="10"/>
      <c r="X149" s="10"/>
      <c r="Y149" s="10"/>
      <c r="Z149" s="10"/>
    </row>
    <row r="150" spans="2:26" hidden="1" outlineLevel="1" x14ac:dyDescent="0.2">
      <c r="B150" s="121" t="s">
        <v>569</v>
      </c>
      <c r="C150" s="84"/>
      <c r="D150" s="108"/>
      <c r="E150" s="105"/>
      <c r="F150" s="105"/>
      <c r="G150" s="41">
        <f t="shared" si="9"/>
        <v>0</v>
      </c>
      <c r="H150" s="89"/>
      <c r="I150" s="16"/>
      <c r="J150" s="16"/>
      <c r="Q150" s="16"/>
    </row>
    <row r="151" spans="2:26" hidden="1" outlineLevel="1" x14ac:dyDescent="0.2">
      <c r="B151" s="121" t="s">
        <v>570</v>
      </c>
      <c r="C151" s="84"/>
      <c r="D151" s="108"/>
      <c r="E151" s="105"/>
      <c r="F151" s="105"/>
      <c r="G151" s="41">
        <f t="shared" si="9"/>
        <v>0</v>
      </c>
      <c r="H151" s="89"/>
      <c r="I151" s="16"/>
      <c r="J151" s="16"/>
      <c r="Q151" s="16"/>
    </row>
    <row r="152" spans="2:26" hidden="1" outlineLevel="1" x14ac:dyDescent="0.2">
      <c r="B152" s="121" t="s">
        <v>571</v>
      </c>
      <c r="C152" s="84"/>
      <c r="D152" s="108"/>
      <c r="E152" s="105"/>
      <c r="F152" s="105"/>
      <c r="G152" s="41">
        <f t="shared" si="9"/>
        <v>0</v>
      </c>
      <c r="H152" s="89"/>
      <c r="I152" s="16"/>
      <c r="J152" s="16"/>
      <c r="Q152" s="16"/>
    </row>
    <row r="153" spans="2:26" hidden="1" outlineLevel="1" x14ac:dyDescent="0.2">
      <c r="B153" s="121" t="s">
        <v>572</v>
      </c>
      <c r="C153" s="84"/>
      <c r="D153" s="108"/>
      <c r="E153" s="105"/>
      <c r="F153" s="105"/>
      <c r="G153" s="41">
        <f t="shared" si="9"/>
        <v>0</v>
      </c>
      <c r="H153" s="89"/>
      <c r="I153" s="16"/>
      <c r="J153" s="16"/>
      <c r="Q153" s="16"/>
    </row>
    <row r="154" spans="2:26" hidden="1" outlineLevel="1" x14ac:dyDescent="0.2">
      <c r="B154" s="121" t="s">
        <v>573</v>
      </c>
      <c r="C154" s="84"/>
      <c r="D154" s="108"/>
      <c r="E154" s="105"/>
      <c r="F154" s="105"/>
      <c r="G154" s="41">
        <f t="shared" si="9"/>
        <v>0</v>
      </c>
      <c r="H154" s="89"/>
      <c r="I154" s="16"/>
      <c r="J154" s="16"/>
      <c r="Q154" s="16"/>
    </row>
    <row r="155" spans="2:26" hidden="1" outlineLevel="1" x14ac:dyDescent="0.2">
      <c r="B155" s="121" t="s">
        <v>574</v>
      </c>
      <c r="C155" s="84"/>
      <c r="D155" s="108"/>
      <c r="E155" s="105"/>
      <c r="F155" s="105"/>
      <c r="G155" s="41">
        <f t="shared" si="9"/>
        <v>0</v>
      </c>
      <c r="H155" s="89"/>
      <c r="I155" s="16"/>
      <c r="J155" s="16"/>
      <c r="Q155" s="16"/>
    </row>
    <row r="156" spans="2:26" s="12" customFormat="1" collapsed="1" x14ac:dyDescent="0.2">
      <c r="B156" s="165" t="str">
        <f>IF($E$2="","",VLOOKUP($E$2,Sprachversionen!$B:$BN,38,FALSE))</f>
        <v>Subtotal gastos administrativos del proyecto</v>
      </c>
      <c r="C156" s="166"/>
      <c r="D156" s="106">
        <f t="shared" ref="D156" si="13">SUM(D136:D155)</f>
        <v>0</v>
      </c>
      <c r="E156" s="106">
        <f t="shared" ref="E156" si="14">SUM(E136:E155)</f>
        <v>0</v>
      </c>
      <c r="F156" s="106">
        <f t="shared" ref="F156" si="15">SUM(F136:F155)</f>
        <v>0</v>
      </c>
      <c r="G156" s="40">
        <f t="shared" ref="G156:G160" si="16">IFERROR(F156/D156, 0)</f>
        <v>0</v>
      </c>
      <c r="H156" s="75"/>
      <c r="I156" s="19"/>
      <c r="J156" s="19"/>
      <c r="Q156" s="19"/>
      <c r="W156" s="10"/>
      <c r="X156" s="10"/>
      <c r="Y156" s="10"/>
      <c r="Z156" s="10"/>
    </row>
    <row r="157" spans="2:26" s="12" customFormat="1" x14ac:dyDescent="0.2">
      <c r="B157" s="35" t="s">
        <v>413</v>
      </c>
      <c r="C157" s="36" t="str">
        <f>IF($E$2="","",VLOOKUP($E$2,Sprachversionen!$B:$BN,39,FALSE))</f>
        <v>Evaluación</v>
      </c>
      <c r="D157" s="109"/>
      <c r="E157" s="110"/>
      <c r="F157" s="110"/>
      <c r="G157" s="39">
        <f t="shared" si="16"/>
        <v>0</v>
      </c>
      <c r="H157" s="90"/>
      <c r="I157" s="19"/>
      <c r="J157" s="19"/>
      <c r="Q157" s="19"/>
      <c r="W157" s="10"/>
      <c r="X157" s="10"/>
      <c r="Y157" s="10"/>
      <c r="Z157" s="10"/>
    </row>
    <row r="158" spans="2:26" s="12" customFormat="1" x14ac:dyDescent="0.2">
      <c r="B158" s="35" t="s">
        <v>414</v>
      </c>
      <c r="C158" s="36" t="str">
        <f>IF($E$2="","",VLOOKUP($E$2,Sprachversionen!$B:$BN,40,FALSE))</f>
        <v>Auditoría externa</v>
      </c>
      <c r="D158" s="109"/>
      <c r="E158" s="110"/>
      <c r="F158" s="110"/>
      <c r="G158" s="39">
        <f t="shared" si="16"/>
        <v>0</v>
      </c>
      <c r="H158" s="90"/>
      <c r="I158" s="19"/>
      <c r="J158" s="19"/>
      <c r="Q158" s="19"/>
      <c r="W158" s="10"/>
      <c r="X158" s="10"/>
      <c r="Y158" s="10"/>
      <c r="Z158" s="10"/>
    </row>
    <row r="159" spans="2:26" s="12" customFormat="1" x14ac:dyDescent="0.2">
      <c r="B159" s="35" t="s">
        <v>415</v>
      </c>
      <c r="C159" s="42" t="str">
        <f>IF($E$2="","",VLOOKUP($E$2,Sprachversionen!$B:$BN,41,FALSE))</f>
        <v>Reserva - solo previa autorización</v>
      </c>
      <c r="D159" s="111"/>
      <c r="E159" s="112"/>
      <c r="F159" s="112"/>
      <c r="G159" s="77">
        <f t="shared" si="16"/>
        <v>0</v>
      </c>
      <c r="H159" s="91"/>
      <c r="I159" s="19"/>
      <c r="J159" s="19"/>
      <c r="Q159" s="19"/>
      <c r="W159" s="10"/>
      <c r="X159" s="10"/>
      <c r="Y159" s="10"/>
      <c r="Z159" s="10"/>
    </row>
    <row r="160" spans="2:26" s="12" customFormat="1" ht="13.5" thickBot="1" x14ac:dyDescent="0.25">
      <c r="B160" s="167" t="str">
        <f>IF($E$2="","",VLOOKUP($E$2,Sprachversionen!$B:$BN,42,FALSE))</f>
        <v>Total</v>
      </c>
      <c r="C160" s="168"/>
      <c r="D160" s="113">
        <f>D48+D70+D102+D134+D156+D157+D158+D159</f>
        <v>0</v>
      </c>
      <c r="E160" s="113">
        <f>E48+E70+E102+E134+E156+E157+E158+E159</f>
        <v>0</v>
      </c>
      <c r="F160" s="113">
        <f>F48+F70+F102+F134+F156+F157+F158+F159</f>
        <v>0</v>
      </c>
      <c r="G160" s="78">
        <f t="shared" si="16"/>
        <v>0</v>
      </c>
      <c r="H160" s="43"/>
      <c r="I160" s="19"/>
      <c r="J160" s="19"/>
      <c r="Q160" s="19"/>
      <c r="W160" s="10"/>
      <c r="X160" s="10"/>
      <c r="Y160" s="10"/>
      <c r="Z160" s="10"/>
    </row>
    <row r="161" spans="2:23" x14ac:dyDescent="0.2">
      <c r="C161" s="11"/>
      <c r="D161" s="16"/>
      <c r="E161" s="16"/>
      <c r="F161" s="16"/>
      <c r="G161" s="16"/>
      <c r="H161" s="16"/>
      <c r="I161" s="16"/>
      <c r="J161" s="16"/>
      <c r="Q161" s="16"/>
    </row>
    <row r="162" spans="2:23" x14ac:dyDescent="0.2">
      <c r="C162" s="11"/>
      <c r="D162" s="16"/>
      <c r="E162" s="16"/>
      <c r="F162" s="16"/>
      <c r="G162" s="16"/>
      <c r="H162" s="16"/>
      <c r="I162" s="16"/>
      <c r="J162" s="16"/>
      <c r="Q162" s="16"/>
    </row>
    <row r="163" spans="2:23" ht="13.5" thickBot="1" x14ac:dyDescent="0.25">
      <c r="C163" s="11"/>
      <c r="D163" s="16"/>
      <c r="E163" s="16"/>
      <c r="F163" s="16"/>
      <c r="G163" s="16"/>
      <c r="H163" s="16"/>
      <c r="I163" s="16"/>
      <c r="J163" s="16"/>
      <c r="Q163" s="16"/>
    </row>
    <row r="164" spans="2:23" ht="12.6" customHeight="1" x14ac:dyDescent="0.2">
      <c r="B164" s="55"/>
      <c r="C164" s="56"/>
      <c r="D164" s="57"/>
      <c r="E164" s="163" t="str">
        <f>IF($E$2="","",VLOOKUP($E$2,Sprachversionen!$B:$BN,44,FALSE))</f>
        <v>Saldo en el período de referencia</v>
      </c>
      <c r="F164" s="11"/>
      <c r="G164" s="11"/>
      <c r="H164" s="11"/>
    </row>
    <row r="165" spans="2:23" ht="12.6" customHeight="1" x14ac:dyDescent="0.2">
      <c r="B165" s="169" t="str">
        <f>IF($E$2="","",VLOOKUP($E$2,Sprachversionen!$B:$BN,43,FALSE))</f>
        <v>CIERRE DE CUENTAS</v>
      </c>
      <c r="C165" s="170"/>
      <c r="D165" s="171"/>
      <c r="E165" s="164"/>
      <c r="F165" s="11"/>
      <c r="G165" s="11"/>
      <c r="H165" s="11"/>
    </row>
    <row r="166" spans="2:23" ht="12.6" customHeight="1" x14ac:dyDescent="0.2">
      <c r="B166" s="58"/>
      <c r="C166" s="59"/>
      <c r="D166" s="60"/>
      <c r="E166" s="54" t="str">
        <f>B13</f>
        <v>(en moneda local)</v>
      </c>
      <c r="F166" s="11"/>
      <c r="G166" s="11"/>
      <c r="H166" s="11"/>
    </row>
    <row r="167" spans="2:23" x14ac:dyDescent="0.2">
      <c r="B167" s="58"/>
      <c r="C167" s="61"/>
      <c r="D167" s="62"/>
      <c r="E167" s="54"/>
      <c r="F167" s="11"/>
      <c r="G167" s="11"/>
      <c r="H167" s="11"/>
    </row>
    <row r="168" spans="2:23" ht="13.5" customHeight="1" x14ac:dyDescent="0.2">
      <c r="B168" s="63" t="str">
        <f>IF($E$2="","",VLOOKUP($E$2,Sprachversionen!$B:$BN,45,FALSE))</f>
        <v>Saldo (ingresos menos egresos)</v>
      </c>
      <c r="C168" s="64"/>
      <c r="D168" s="79" t="str">
        <f>IF(ROUND(E168,2)=(ROUND(F20-F160,2)),"✓","")</f>
        <v>✓</v>
      </c>
      <c r="E168" s="114">
        <f>E20-E160</f>
        <v>0</v>
      </c>
      <c r="W168" s="21"/>
    </row>
    <row r="169" spans="2:23" ht="13.5" customHeight="1" x14ac:dyDescent="0.2">
      <c r="B169" s="58"/>
      <c r="C169" s="23"/>
      <c r="D169" s="23"/>
      <c r="E169" s="67"/>
    </row>
    <row r="170" spans="2:23" ht="14.25" customHeight="1" x14ac:dyDescent="0.2">
      <c r="B170" s="65" t="str">
        <f>IF($E$2="","",VLOOKUP($E$2,Sprachversionen!$B:$BN,46,FALSE))</f>
        <v xml:space="preserve">Conciliación de saldos </v>
      </c>
      <c r="C170" s="66"/>
      <c r="D170" s="23"/>
      <c r="E170" s="67" t="str">
        <f>IF(E168=SUM(E171:E173),"OK","")</f>
        <v>OK</v>
      </c>
    </row>
    <row r="171" spans="2:23" x14ac:dyDescent="0.2">
      <c r="B171" s="68" t="str">
        <f>IF($E$2="","",VLOOKUP($E$2,Sprachversionen!$B:$BN,47,FALSE))</f>
        <v>Banco</v>
      </c>
      <c r="C171" s="51"/>
      <c r="D171" s="69"/>
      <c r="E171" s="115"/>
      <c r="F171" s="20"/>
      <c r="G171" s="20"/>
      <c r="H171" s="20"/>
    </row>
    <row r="172" spans="2:23" x14ac:dyDescent="0.2">
      <c r="B172" s="68" t="str">
        <f>IF($E$2="","",VLOOKUP($E$2,Sprachversionen!$B:$BN,48,FALSE))</f>
        <v>Caja</v>
      </c>
      <c r="C172" s="51"/>
      <c r="D172" s="69"/>
      <c r="E172" s="115"/>
      <c r="F172" s="20"/>
      <c r="G172" s="20"/>
      <c r="H172" s="20"/>
    </row>
    <row r="173" spans="2:23" ht="13.5" thickBot="1" x14ac:dyDescent="0.25">
      <c r="B173" s="70" t="str">
        <f>IF($E$2="","",VLOOKUP($E$2,Sprachversionen!$B:$BN,49,FALSE))</f>
        <v>Otros (cheques aún no cobrados, anticipos, créditos, etc.)</v>
      </c>
      <c r="C173" s="71"/>
      <c r="D173" s="72"/>
      <c r="E173" s="116"/>
      <c r="F173" s="20"/>
      <c r="G173" s="20"/>
      <c r="H173" s="20"/>
    </row>
    <row r="177" spans="2:17" x14ac:dyDescent="0.2">
      <c r="B177" s="23" t="str">
        <f>IF($E$2="","",VLOOKUP($E$2,Sprachversionen!$B:$BN,50,FALSE))</f>
        <v xml:space="preserve">Por la presente certifico/certificamos la corrección del presente informe, el cual cumple las disposiciones del contrato de proyecto </v>
      </c>
      <c r="C177" s="23"/>
      <c r="D177" s="23"/>
      <c r="E177" s="23"/>
      <c r="F177" s="23"/>
    </row>
    <row r="178" spans="2:17" x14ac:dyDescent="0.2">
      <c r="B178" s="23" t="str">
        <f>IF($E$2="","",VLOOKUP($E$2,Sprachversionen!$B:$BN,54,FALSE))</f>
        <v xml:space="preserve">Confirmo/confirmamos que el aporte propio es monetario </v>
      </c>
      <c r="C178" s="23"/>
      <c r="D178" s="23"/>
      <c r="E178" s="23"/>
      <c r="F178" s="23"/>
    </row>
    <row r="182" spans="2:17" x14ac:dyDescent="0.2">
      <c r="B182" s="143"/>
      <c r="C182" s="143"/>
      <c r="D182" s="87"/>
      <c r="E182" s="87"/>
      <c r="F182" s="87"/>
      <c r="G182" s="87"/>
    </row>
    <row r="183" spans="2:17" x14ac:dyDescent="0.2">
      <c r="B183" s="47" t="str">
        <f>IF($E$2="","",VLOOKUP($E$2,Sprachversionen!$B:$BN,51,FALSE))</f>
        <v>Lugar, fecha, firma del resonsable de proyecto</v>
      </c>
      <c r="C183" s="47"/>
      <c r="D183" s="47" t="str">
        <f>IF($E$2="","",VLOOKUP($E$2,Sprachversionen!$B:$BN,52,FALSE))</f>
        <v>Firma de otra persona autorizada</v>
      </c>
      <c r="E183" s="47"/>
      <c r="F183" s="47"/>
      <c r="G183" s="47"/>
      <c r="H183" s="21"/>
    </row>
    <row r="184" spans="2:17" x14ac:dyDescent="0.2">
      <c r="B184" s="23"/>
      <c r="C184" s="23"/>
      <c r="D184" s="10" t="str">
        <f>IF($E$2="","",VLOOKUP($E$2,Sprachversionen!$B:$BN,53,FALSE))</f>
        <v xml:space="preserve">Cargo  o Función dentro de la organización: </v>
      </c>
    </row>
    <row r="189" spans="2:17" x14ac:dyDescent="0.2">
      <c r="D189" s="21"/>
      <c r="E189" s="21"/>
      <c r="F189" s="21"/>
      <c r="G189" s="21"/>
      <c r="H189" s="21"/>
      <c r="I189" s="21"/>
      <c r="J189" s="21"/>
      <c r="Q189" s="21"/>
    </row>
  </sheetData>
  <sheetProtection formatCells="0" formatColumns="0" formatRows="0" insertHyperlinks="0" sort="0" autoFilter="0" pivotTables="0"/>
  <mergeCells count="43">
    <mergeCell ref="E164:E165"/>
    <mergeCell ref="B48:C48"/>
    <mergeCell ref="B70:C70"/>
    <mergeCell ref="B102:C102"/>
    <mergeCell ref="B134:C134"/>
    <mergeCell ref="B156:C156"/>
    <mergeCell ref="B160:C160"/>
    <mergeCell ref="B165:D165"/>
    <mergeCell ref="D23:D26"/>
    <mergeCell ref="E23:E26"/>
    <mergeCell ref="D6:H7"/>
    <mergeCell ref="B8:C8"/>
    <mergeCell ref="B2:C2"/>
    <mergeCell ref="B12:C12"/>
    <mergeCell ref="B13:C13"/>
    <mergeCell ref="B15:C15"/>
    <mergeCell ref="B16:C16"/>
    <mergeCell ref="B6:C7"/>
    <mergeCell ref="G8:H8"/>
    <mergeCell ref="G9:H9"/>
    <mergeCell ref="F23:F26"/>
    <mergeCell ref="G23:G26"/>
    <mergeCell ref="H23:H26"/>
    <mergeCell ref="B182:C182"/>
    <mergeCell ref="B17:C17"/>
    <mergeCell ref="B18:C18"/>
    <mergeCell ref="B19:C19"/>
    <mergeCell ref="B20:C20"/>
    <mergeCell ref="B24:C24"/>
    <mergeCell ref="B25:C25"/>
    <mergeCell ref="B1:C1"/>
    <mergeCell ref="B3:C3"/>
    <mergeCell ref="J4:O4"/>
    <mergeCell ref="J2:O3"/>
    <mergeCell ref="B5:C5"/>
    <mergeCell ref="Q11:R11"/>
    <mergeCell ref="B9:C9"/>
    <mergeCell ref="J11:K11"/>
    <mergeCell ref="H11:H14"/>
    <mergeCell ref="D11:D14"/>
    <mergeCell ref="E11:E14"/>
    <mergeCell ref="G11:G14"/>
    <mergeCell ref="F11:F14"/>
  </mergeCells>
  <phoneticPr fontId="6" type="noConversion"/>
  <printOptions horizontalCentered="1"/>
  <pageMargins left="0" right="0" top="0" bottom="0" header="0" footer="0"/>
  <pageSetup paperSize="9" scale="55" orientation="portrait" r:id="rId1"/>
  <headerFooter alignWithMargins="0"/>
  <colBreaks count="1" manualBreakCount="1">
    <brk id="9" min="4" max="1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27BCC2-369C-498C-8E1E-75BC506E90CD}">
          <x14:formula1>
            <xm:f>Sprachversionen!$B$1:$B$5</xm:f>
          </x14:formula1>
          <xm:sqref>E2</xm:sqref>
        </x14:dataValidation>
        <x14:dataValidation type="list" allowBlank="1" showInputMessage="1" showErrorMessage="1" xr:uid="{97C21B03-2880-4F99-AF6C-3DF9B5C0B637}">
          <x14:formula1>
            <xm:f>Sprachversionen!$A$1:$A$153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153"/>
  <sheetViews>
    <sheetView zoomScale="150" zoomScaleNormal="15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"/>
    </sheetView>
  </sheetViews>
  <sheetFormatPr baseColWidth="10" defaultColWidth="10.85546875" defaultRowHeight="12" x14ac:dyDescent="0.2"/>
  <cols>
    <col min="1" max="16384" width="10.85546875" style="1"/>
  </cols>
  <sheetData>
    <row r="1" spans="1:66" ht="68.45" customHeight="1" x14ac:dyDescent="0.2">
      <c r="A1" s="1" t="s">
        <v>152</v>
      </c>
      <c r="B1" s="1" t="s">
        <v>161</v>
      </c>
      <c r="C1" s="4" t="s">
        <v>176</v>
      </c>
      <c r="D1" s="4" t="s">
        <v>177</v>
      </c>
      <c r="E1" s="1" t="s">
        <v>196</v>
      </c>
      <c r="F1" s="1" t="s">
        <v>197</v>
      </c>
      <c r="G1" s="1" t="s">
        <v>198</v>
      </c>
      <c r="H1" s="5" t="s">
        <v>178</v>
      </c>
      <c r="I1" s="5" t="s">
        <v>179</v>
      </c>
      <c r="J1" s="1" t="s">
        <v>180</v>
      </c>
      <c r="K1" s="1" t="s">
        <v>181</v>
      </c>
      <c r="L1" s="1" t="s">
        <v>199</v>
      </c>
      <c r="M1" s="1" t="s">
        <v>200</v>
      </c>
      <c r="N1" s="1" t="s">
        <v>236</v>
      </c>
      <c r="O1" s="1" t="s">
        <v>243</v>
      </c>
      <c r="P1" s="1" t="s">
        <v>240</v>
      </c>
      <c r="Q1" s="1" t="s">
        <v>203</v>
      </c>
      <c r="R1" s="1" t="s">
        <v>168</v>
      </c>
      <c r="S1" s="1" t="s">
        <v>183</v>
      </c>
      <c r="T1" s="1" t="s">
        <v>202</v>
      </c>
      <c r="U1" s="1" t="s">
        <v>184</v>
      </c>
      <c r="V1" s="1" t="s">
        <v>185</v>
      </c>
      <c r="W1" s="1" t="s">
        <v>182</v>
      </c>
      <c r="X1" s="1" t="s">
        <v>445</v>
      </c>
      <c r="Y1" s="1" t="s">
        <v>186</v>
      </c>
      <c r="Z1" s="1" t="s">
        <v>201</v>
      </c>
      <c r="AA1" s="1" t="s">
        <v>166</v>
      </c>
      <c r="AB1" s="1" t="s">
        <v>169</v>
      </c>
      <c r="AC1" s="1" t="s">
        <v>170</v>
      </c>
      <c r="AD1" s="9" t="s">
        <v>371</v>
      </c>
      <c r="AE1" s="9" t="s">
        <v>171</v>
      </c>
      <c r="AF1" s="9" t="s">
        <v>372</v>
      </c>
      <c r="AG1" s="9" t="s">
        <v>175</v>
      </c>
      <c r="AH1" s="9" t="s">
        <v>373</v>
      </c>
      <c r="AI1" s="9" t="s">
        <v>172</v>
      </c>
      <c r="AJ1" s="9" t="s">
        <v>374</v>
      </c>
      <c r="AK1" s="9" t="s">
        <v>173</v>
      </c>
      <c r="AL1" s="9" t="s">
        <v>375</v>
      </c>
      <c r="AM1" s="9" t="s">
        <v>174</v>
      </c>
      <c r="AN1" s="9" t="s">
        <v>376</v>
      </c>
      <c r="AO1" s="9" t="s">
        <v>377</v>
      </c>
      <c r="AP1" s="9" t="s">
        <v>378</v>
      </c>
      <c r="AQ1" s="1" t="s">
        <v>167</v>
      </c>
      <c r="AR1" s="1" t="s">
        <v>187</v>
      </c>
      <c r="AS1" s="1" t="s">
        <v>204</v>
      </c>
      <c r="AT1" s="2" t="s">
        <v>188</v>
      </c>
      <c r="AU1" s="2" t="s">
        <v>189</v>
      </c>
      <c r="AV1" s="3" t="s">
        <v>190</v>
      </c>
      <c r="AW1" s="3" t="s">
        <v>191</v>
      </c>
      <c r="AX1" s="3" t="s">
        <v>192</v>
      </c>
      <c r="AY1" s="1" t="s">
        <v>193</v>
      </c>
      <c r="AZ1" s="1" t="s">
        <v>205</v>
      </c>
      <c r="BA1" s="1" t="s">
        <v>194</v>
      </c>
      <c r="BB1" s="1" t="s">
        <v>195</v>
      </c>
      <c r="BC1" s="1" t="s">
        <v>235</v>
      </c>
      <c r="BD1" s="1" t="s">
        <v>237</v>
      </c>
      <c r="BE1" s="1" t="s">
        <v>242</v>
      </c>
      <c r="BF1" s="9" t="s">
        <v>417</v>
      </c>
      <c r="BG1" s="1" t="s">
        <v>422</v>
      </c>
      <c r="BH1" s="9" t="s">
        <v>425</v>
      </c>
      <c r="BI1" s="9" t="s">
        <v>430</v>
      </c>
      <c r="BJ1" s="9" t="s">
        <v>436</v>
      </c>
      <c r="BK1" s="9" t="s">
        <v>440</v>
      </c>
      <c r="BL1" s="9"/>
      <c r="BM1" s="9"/>
      <c r="BN1" s="9"/>
    </row>
    <row r="2" spans="1:66" ht="101.1" customHeight="1" x14ac:dyDescent="0.2">
      <c r="A2" s="1" t="s">
        <v>39</v>
      </c>
      <c r="B2" s="1" t="s">
        <v>162</v>
      </c>
      <c r="C2" s="8" t="s">
        <v>246</v>
      </c>
      <c r="D2" s="4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254</v>
      </c>
      <c r="L2" s="1" t="s">
        <v>255</v>
      </c>
      <c r="M2" s="1" t="s">
        <v>256</v>
      </c>
      <c r="N2" s="1" t="s">
        <v>280</v>
      </c>
      <c r="O2" s="1" t="s">
        <v>281</v>
      </c>
      <c r="P2" s="1" t="s">
        <v>282</v>
      </c>
      <c r="Q2" s="1" t="s">
        <v>257</v>
      </c>
      <c r="R2" s="1" t="s">
        <v>258</v>
      </c>
      <c r="S2" s="1" t="s">
        <v>259</v>
      </c>
      <c r="T2" s="1" t="s">
        <v>283</v>
      </c>
      <c r="U2" s="1" t="s">
        <v>260</v>
      </c>
      <c r="V2" s="1" t="s">
        <v>261</v>
      </c>
      <c r="W2" s="1" t="s">
        <v>219</v>
      </c>
      <c r="X2" s="1" t="s">
        <v>446</v>
      </c>
      <c r="Y2" s="1" t="s">
        <v>286</v>
      </c>
      <c r="Z2" s="1" t="s">
        <v>262</v>
      </c>
      <c r="AA2" s="1" t="s">
        <v>263</v>
      </c>
      <c r="AB2" s="1" t="s">
        <v>264</v>
      </c>
      <c r="AC2" s="1" t="s">
        <v>265</v>
      </c>
      <c r="AD2" s="9" t="s">
        <v>379</v>
      </c>
      <c r="AE2" s="9" t="s">
        <v>266</v>
      </c>
      <c r="AF2" s="9" t="s">
        <v>380</v>
      </c>
      <c r="AG2" s="9" t="s">
        <v>381</v>
      </c>
      <c r="AH2" s="9" t="s">
        <v>382</v>
      </c>
      <c r="AI2" s="9" t="s">
        <v>267</v>
      </c>
      <c r="AJ2" s="9" t="s">
        <v>383</v>
      </c>
      <c r="AK2" s="9" t="s">
        <v>268</v>
      </c>
      <c r="AL2" s="9" t="s">
        <v>384</v>
      </c>
      <c r="AM2" s="9" t="s">
        <v>385</v>
      </c>
      <c r="AN2" s="9" t="s">
        <v>386</v>
      </c>
      <c r="AO2" s="9" t="s">
        <v>377</v>
      </c>
      <c r="AP2" s="9" t="s">
        <v>387</v>
      </c>
      <c r="AQ2" s="1" t="s">
        <v>261</v>
      </c>
      <c r="AR2" s="1" t="s">
        <v>269</v>
      </c>
      <c r="AS2" s="1" t="s">
        <v>270</v>
      </c>
      <c r="AT2" s="1" t="s">
        <v>271</v>
      </c>
      <c r="AU2" s="1" t="s">
        <v>272</v>
      </c>
      <c r="AV2" s="1" t="s">
        <v>190</v>
      </c>
      <c r="AW2" s="1" t="s">
        <v>273</v>
      </c>
      <c r="AX2" s="1" t="s">
        <v>274</v>
      </c>
      <c r="AY2" s="1" t="s">
        <v>275</v>
      </c>
      <c r="AZ2" s="1" t="s">
        <v>276</v>
      </c>
      <c r="BA2" s="1" t="s">
        <v>277</v>
      </c>
      <c r="BB2" s="1" t="s">
        <v>278</v>
      </c>
      <c r="BC2" s="1" t="s">
        <v>279</v>
      </c>
      <c r="BD2" s="1" t="s">
        <v>285</v>
      </c>
      <c r="BE2" s="1" t="s">
        <v>284</v>
      </c>
      <c r="BF2" s="9" t="s">
        <v>418</v>
      </c>
      <c r="BG2" s="1" t="s">
        <v>423</v>
      </c>
      <c r="BH2" s="9" t="s">
        <v>426</v>
      </c>
      <c r="BI2" s="9" t="s">
        <v>431</v>
      </c>
      <c r="BJ2" s="9" t="s">
        <v>435</v>
      </c>
      <c r="BK2" s="9" t="s">
        <v>441</v>
      </c>
      <c r="BL2" s="9"/>
      <c r="BM2" s="9"/>
      <c r="BN2" s="9"/>
    </row>
    <row r="3" spans="1:66" ht="144" x14ac:dyDescent="0.2">
      <c r="A3" s="1" t="s">
        <v>40</v>
      </c>
      <c r="B3" s="1" t="s">
        <v>165</v>
      </c>
      <c r="C3" s="6" t="s">
        <v>206</v>
      </c>
      <c r="D3" s="7" t="s">
        <v>207</v>
      </c>
      <c r="E3" s="1" t="s">
        <v>208</v>
      </c>
      <c r="F3" s="1" t="s">
        <v>209</v>
      </c>
      <c r="G3" s="1" t="s">
        <v>210</v>
      </c>
      <c r="H3" s="1" t="s">
        <v>216</v>
      </c>
      <c r="I3" s="1" t="s">
        <v>216</v>
      </c>
      <c r="J3" s="1" t="s">
        <v>211</v>
      </c>
      <c r="K3" s="1" t="s">
        <v>212</v>
      </c>
      <c r="L3" s="1" t="s">
        <v>213</v>
      </c>
      <c r="M3" s="1" t="s">
        <v>215</v>
      </c>
      <c r="N3" s="1" t="s">
        <v>238</v>
      </c>
      <c r="O3" s="1" t="s">
        <v>245</v>
      </c>
      <c r="P3" s="1" t="s">
        <v>241</v>
      </c>
      <c r="Q3" s="1" t="s">
        <v>214</v>
      </c>
      <c r="R3" s="1" t="s">
        <v>232</v>
      </c>
      <c r="S3" s="1" t="s">
        <v>217</v>
      </c>
      <c r="T3" s="1" t="s">
        <v>218</v>
      </c>
      <c r="U3" s="1" t="s">
        <v>231</v>
      </c>
      <c r="V3" s="1" t="s">
        <v>3</v>
      </c>
      <c r="W3" s="1" t="s">
        <v>219</v>
      </c>
      <c r="X3" s="1" t="s">
        <v>447</v>
      </c>
      <c r="Y3" s="1" t="s">
        <v>221</v>
      </c>
      <c r="Z3" s="1" t="s">
        <v>220</v>
      </c>
      <c r="AA3" s="1" t="s">
        <v>0</v>
      </c>
      <c r="AB3" s="1" t="s">
        <v>160</v>
      </c>
      <c r="AC3" s="1" t="s">
        <v>6</v>
      </c>
      <c r="AD3" s="9" t="s">
        <v>388</v>
      </c>
      <c r="AE3" s="9" t="s">
        <v>5</v>
      </c>
      <c r="AF3" s="9" t="s">
        <v>389</v>
      </c>
      <c r="AG3" s="9" t="s">
        <v>4</v>
      </c>
      <c r="AH3" s="9" t="s">
        <v>390</v>
      </c>
      <c r="AI3" s="9" t="s">
        <v>391</v>
      </c>
      <c r="AJ3" s="9" t="s">
        <v>392</v>
      </c>
      <c r="AK3" s="9" t="s">
        <v>1</v>
      </c>
      <c r="AL3" s="9" t="s">
        <v>393</v>
      </c>
      <c r="AM3" s="9" t="s">
        <v>2</v>
      </c>
      <c r="AN3" s="9" t="s">
        <v>386</v>
      </c>
      <c r="AO3" s="9" t="s">
        <v>377</v>
      </c>
      <c r="AP3" s="9" t="s">
        <v>394</v>
      </c>
      <c r="AQ3" s="1" t="s">
        <v>3</v>
      </c>
      <c r="AR3" s="1" t="s">
        <v>223</v>
      </c>
      <c r="AS3" s="1" t="s">
        <v>222</v>
      </c>
      <c r="AT3" s="1" t="s">
        <v>224</v>
      </c>
      <c r="AU3" s="1" t="s">
        <v>225</v>
      </c>
      <c r="AV3" s="1" t="s">
        <v>226</v>
      </c>
      <c r="AW3" s="1" t="s">
        <v>227</v>
      </c>
      <c r="AX3" s="1" t="s">
        <v>228</v>
      </c>
      <c r="AY3" s="1" t="s">
        <v>233</v>
      </c>
      <c r="AZ3" s="1" t="s">
        <v>361</v>
      </c>
      <c r="BA3" s="1" t="s">
        <v>229</v>
      </c>
      <c r="BB3" s="1" t="s">
        <v>230</v>
      </c>
      <c r="BC3" s="1" t="s">
        <v>234</v>
      </c>
      <c r="BD3" s="1" t="s">
        <v>239</v>
      </c>
      <c r="BE3" s="1" t="s">
        <v>244</v>
      </c>
      <c r="BF3" s="9" t="s">
        <v>419</v>
      </c>
      <c r="BG3" s="1" t="s">
        <v>424</v>
      </c>
      <c r="BH3" s="9" t="s">
        <v>427</v>
      </c>
      <c r="BI3" s="9" t="s">
        <v>432</v>
      </c>
      <c r="BJ3" s="9" t="s">
        <v>437</v>
      </c>
      <c r="BK3" s="9" t="s">
        <v>442</v>
      </c>
      <c r="BL3" s="9"/>
      <c r="BM3" s="9"/>
      <c r="BN3" s="9"/>
    </row>
    <row r="4" spans="1:66" ht="156" x14ac:dyDescent="0.2">
      <c r="A4" s="1" t="s">
        <v>44</v>
      </c>
      <c r="B4" s="1" t="s">
        <v>164</v>
      </c>
      <c r="C4" s="1" t="s">
        <v>320</v>
      </c>
      <c r="D4" s="1" t="s">
        <v>351</v>
      </c>
      <c r="E4" s="1" t="s">
        <v>322</v>
      </c>
      <c r="F4" s="1" t="s">
        <v>323</v>
      </c>
      <c r="G4" s="1" t="s">
        <v>324</v>
      </c>
      <c r="H4" s="1" t="s">
        <v>290</v>
      </c>
      <c r="I4" s="1" t="s">
        <v>352</v>
      </c>
      <c r="J4" s="1" t="s">
        <v>325</v>
      </c>
      <c r="K4" s="1" t="s">
        <v>326</v>
      </c>
      <c r="L4" s="1" t="s">
        <v>353</v>
      </c>
      <c r="M4" s="1" t="s">
        <v>327</v>
      </c>
      <c r="N4" s="1" t="s">
        <v>328</v>
      </c>
      <c r="O4" s="1" t="s">
        <v>354</v>
      </c>
      <c r="P4" s="1" t="s">
        <v>355</v>
      </c>
      <c r="Q4" s="1" t="s">
        <v>329</v>
      </c>
      <c r="R4" s="1" t="s">
        <v>331</v>
      </c>
      <c r="S4" s="1" t="s">
        <v>357</v>
      </c>
      <c r="T4" s="1" t="s">
        <v>333</v>
      </c>
      <c r="U4" s="1" t="s">
        <v>358</v>
      </c>
      <c r="V4" s="1" t="s">
        <v>3</v>
      </c>
      <c r="W4" s="1" t="s">
        <v>334</v>
      </c>
      <c r="X4" s="1" t="s">
        <v>448</v>
      </c>
      <c r="Y4" s="1" t="s">
        <v>335</v>
      </c>
      <c r="Z4" s="1" t="s">
        <v>337</v>
      </c>
      <c r="AA4" s="1" t="s">
        <v>338</v>
      </c>
      <c r="AB4" s="1" t="s">
        <v>298</v>
      </c>
      <c r="AC4" s="1" t="s">
        <v>339</v>
      </c>
      <c r="AD4" s="9" t="s">
        <v>395</v>
      </c>
      <c r="AE4" s="9" t="s">
        <v>340</v>
      </c>
      <c r="AF4" s="9" t="s">
        <v>396</v>
      </c>
      <c r="AG4" s="9" t="s">
        <v>397</v>
      </c>
      <c r="AH4" s="9" t="s">
        <v>398</v>
      </c>
      <c r="AI4" s="9" t="s">
        <v>341</v>
      </c>
      <c r="AJ4" s="9" t="s">
        <v>399</v>
      </c>
      <c r="AK4" s="9" t="s">
        <v>400</v>
      </c>
      <c r="AL4" s="9" t="s">
        <v>401</v>
      </c>
      <c r="AM4" s="9" t="s">
        <v>342</v>
      </c>
      <c r="AN4" s="9" t="s">
        <v>402</v>
      </c>
      <c r="AO4" s="9" t="s">
        <v>403</v>
      </c>
      <c r="AP4" s="9" t="s">
        <v>404</v>
      </c>
      <c r="AQ4" s="1" t="s">
        <v>261</v>
      </c>
      <c r="AR4" s="1" t="s">
        <v>343</v>
      </c>
      <c r="AS4" s="1" t="s">
        <v>344</v>
      </c>
      <c r="AT4" s="1" t="s">
        <v>345</v>
      </c>
      <c r="AU4" s="1" t="s">
        <v>346</v>
      </c>
      <c r="AV4" s="1" t="s">
        <v>314</v>
      </c>
      <c r="AW4" s="1" t="s">
        <v>347</v>
      </c>
      <c r="AX4" s="1" t="s">
        <v>359</v>
      </c>
      <c r="AY4" s="1" t="s">
        <v>360</v>
      </c>
      <c r="AZ4" s="1" t="s">
        <v>363</v>
      </c>
      <c r="BA4" s="1" t="s">
        <v>348</v>
      </c>
      <c r="BB4" s="1" t="s">
        <v>349</v>
      </c>
      <c r="BC4" s="1" t="s">
        <v>364</v>
      </c>
      <c r="BD4" s="1" t="s">
        <v>350</v>
      </c>
      <c r="BE4" s="1" t="s">
        <v>365</v>
      </c>
      <c r="BF4" s="9" t="s">
        <v>420</v>
      </c>
      <c r="BG4" s="1" t="s">
        <v>424</v>
      </c>
      <c r="BH4" s="9" t="s">
        <v>428</v>
      </c>
      <c r="BI4" s="9" t="s">
        <v>433</v>
      </c>
      <c r="BJ4" s="9" t="s">
        <v>438</v>
      </c>
      <c r="BK4" s="9" t="s">
        <v>444</v>
      </c>
      <c r="BL4" s="9"/>
      <c r="BM4" s="9"/>
      <c r="BN4" s="9"/>
    </row>
    <row r="5" spans="1:66" ht="153" x14ac:dyDescent="0.2">
      <c r="A5" s="1" t="s">
        <v>61</v>
      </c>
      <c r="B5" s="1" t="s">
        <v>163</v>
      </c>
      <c r="C5" s="1" t="s">
        <v>321</v>
      </c>
      <c r="D5" s="1" t="s">
        <v>287</v>
      </c>
      <c r="E5" s="1" t="s">
        <v>288</v>
      </c>
      <c r="F5" s="1" t="s">
        <v>289</v>
      </c>
      <c r="G5" s="1" t="s">
        <v>368</v>
      </c>
      <c r="H5" s="1" t="s">
        <v>290</v>
      </c>
      <c r="I5" s="1" t="s">
        <v>312</v>
      </c>
      <c r="J5" s="1" t="s">
        <v>291</v>
      </c>
      <c r="K5" s="1" t="s">
        <v>292</v>
      </c>
      <c r="L5" s="1" t="s">
        <v>319</v>
      </c>
      <c r="M5" s="1" t="s">
        <v>316</v>
      </c>
      <c r="N5" s="1" t="s">
        <v>317</v>
      </c>
      <c r="O5" s="1" t="s">
        <v>318</v>
      </c>
      <c r="P5" s="1" t="s">
        <v>356</v>
      </c>
      <c r="Q5" s="1" t="s">
        <v>330</v>
      </c>
      <c r="R5" s="1" t="s">
        <v>293</v>
      </c>
      <c r="S5" s="1" t="s">
        <v>332</v>
      </c>
      <c r="T5" s="1" t="s">
        <v>294</v>
      </c>
      <c r="U5" s="1" t="s">
        <v>369</v>
      </c>
      <c r="V5" s="1" t="s">
        <v>3</v>
      </c>
      <c r="W5" s="1" t="s">
        <v>295</v>
      </c>
      <c r="X5" s="1" t="s">
        <v>449</v>
      </c>
      <c r="Y5" s="1" t="s">
        <v>296</v>
      </c>
      <c r="Z5" s="1" t="s">
        <v>336</v>
      </c>
      <c r="AA5" s="1" t="s">
        <v>297</v>
      </c>
      <c r="AB5" s="1" t="s">
        <v>298</v>
      </c>
      <c r="AC5" s="1" t="s">
        <v>299</v>
      </c>
      <c r="AD5" s="9" t="s">
        <v>405</v>
      </c>
      <c r="AE5" s="9" t="s">
        <v>300</v>
      </c>
      <c r="AF5" s="9" t="s">
        <v>406</v>
      </c>
      <c r="AG5" s="9" t="s">
        <v>301</v>
      </c>
      <c r="AH5" s="9" t="s">
        <v>407</v>
      </c>
      <c r="AI5" s="9" t="s">
        <v>302</v>
      </c>
      <c r="AJ5" s="9" t="s">
        <v>408</v>
      </c>
      <c r="AK5" s="9" t="s">
        <v>303</v>
      </c>
      <c r="AL5" s="9" t="s">
        <v>409</v>
      </c>
      <c r="AM5" s="9" t="s">
        <v>304</v>
      </c>
      <c r="AN5" s="9" t="s">
        <v>410</v>
      </c>
      <c r="AO5" s="9" t="s">
        <v>411</v>
      </c>
      <c r="AP5" s="9" t="s">
        <v>412</v>
      </c>
      <c r="AQ5" s="1" t="s">
        <v>261</v>
      </c>
      <c r="AR5" s="1" t="s">
        <v>313</v>
      </c>
      <c r="AS5" s="1" t="s">
        <v>306</v>
      </c>
      <c r="AT5" s="1" t="s">
        <v>305</v>
      </c>
      <c r="AU5" s="1" t="s">
        <v>311</v>
      </c>
      <c r="AV5" s="1" t="s">
        <v>314</v>
      </c>
      <c r="AW5" s="1" t="s">
        <v>315</v>
      </c>
      <c r="AX5" s="1" t="s">
        <v>307</v>
      </c>
      <c r="AY5" s="1" t="s">
        <v>367</v>
      </c>
      <c r="AZ5" s="1" t="s">
        <v>362</v>
      </c>
      <c r="BA5" s="1" t="s">
        <v>308</v>
      </c>
      <c r="BB5" s="1" t="s">
        <v>370</v>
      </c>
      <c r="BC5" s="1" t="s">
        <v>309</v>
      </c>
      <c r="BD5" s="1" t="s">
        <v>310</v>
      </c>
      <c r="BE5" s="1" t="s">
        <v>366</v>
      </c>
      <c r="BF5" s="1" t="s">
        <v>421</v>
      </c>
      <c r="BG5" s="1" t="s">
        <v>424</v>
      </c>
      <c r="BH5" s="9" t="s">
        <v>429</v>
      </c>
      <c r="BI5" t="s">
        <v>434</v>
      </c>
      <c r="BJ5" s="9" t="s">
        <v>439</v>
      </c>
      <c r="BK5" s="9" t="s">
        <v>443</v>
      </c>
      <c r="BL5" s="9"/>
      <c r="BM5" s="9"/>
      <c r="BN5" s="9"/>
    </row>
    <row r="6" spans="1:66" x14ac:dyDescent="0.2">
      <c r="A6" s="1" t="s">
        <v>42</v>
      </c>
      <c r="C6" s="1">
        <f>COUNTA(C1:C5)</f>
        <v>5</v>
      </c>
      <c r="D6" s="1">
        <f t="shared" ref="D6:BE6" si="0">COUNTA(D1:D5)</f>
        <v>5</v>
      </c>
      <c r="E6" s="1">
        <f t="shared" si="0"/>
        <v>5</v>
      </c>
      <c r="F6" s="1">
        <f t="shared" si="0"/>
        <v>5</v>
      </c>
      <c r="G6" s="1">
        <f t="shared" si="0"/>
        <v>5</v>
      </c>
      <c r="H6" s="1">
        <f t="shared" si="0"/>
        <v>5</v>
      </c>
      <c r="I6" s="1">
        <f t="shared" si="0"/>
        <v>5</v>
      </c>
      <c r="J6" s="1">
        <f t="shared" si="0"/>
        <v>5</v>
      </c>
      <c r="K6" s="1">
        <f t="shared" si="0"/>
        <v>5</v>
      </c>
      <c r="L6" s="1">
        <f t="shared" si="0"/>
        <v>5</v>
      </c>
      <c r="M6" s="1">
        <f t="shared" si="0"/>
        <v>5</v>
      </c>
      <c r="N6" s="1">
        <f t="shared" si="0"/>
        <v>5</v>
      </c>
      <c r="O6" s="1">
        <f t="shared" si="0"/>
        <v>5</v>
      </c>
      <c r="P6" s="1">
        <f t="shared" si="0"/>
        <v>5</v>
      </c>
      <c r="Q6" s="1">
        <f t="shared" si="0"/>
        <v>5</v>
      </c>
      <c r="R6" s="1">
        <f t="shared" si="0"/>
        <v>5</v>
      </c>
      <c r="S6" s="1">
        <f t="shared" si="0"/>
        <v>5</v>
      </c>
      <c r="T6" s="1">
        <f t="shared" si="0"/>
        <v>5</v>
      </c>
      <c r="U6" s="1">
        <f t="shared" si="0"/>
        <v>5</v>
      </c>
      <c r="V6" s="1">
        <f t="shared" si="0"/>
        <v>5</v>
      </c>
      <c r="W6" s="1">
        <f t="shared" si="0"/>
        <v>5</v>
      </c>
      <c r="X6" s="1">
        <f t="shared" si="0"/>
        <v>5</v>
      </c>
      <c r="Y6" s="1">
        <f t="shared" si="0"/>
        <v>5</v>
      </c>
      <c r="Z6" s="1">
        <f t="shared" si="0"/>
        <v>5</v>
      </c>
      <c r="AA6" s="1">
        <f t="shared" si="0"/>
        <v>5</v>
      </c>
      <c r="AB6" s="1">
        <f t="shared" si="0"/>
        <v>5</v>
      </c>
      <c r="AC6" s="1">
        <f t="shared" si="0"/>
        <v>5</v>
      </c>
      <c r="AD6" s="1">
        <f t="shared" si="0"/>
        <v>5</v>
      </c>
      <c r="AE6" s="1">
        <f t="shared" si="0"/>
        <v>5</v>
      </c>
      <c r="AF6" s="1">
        <f t="shared" si="0"/>
        <v>5</v>
      </c>
      <c r="AG6" s="1">
        <f t="shared" si="0"/>
        <v>5</v>
      </c>
      <c r="AH6" s="1">
        <f t="shared" si="0"/>
        <v>5</v>
      </c>
      <c r="AI6" s="1">
        <f t="shared" si="0"/>
        <v>5</v>
      </c>
      <c r="AJ6" s="1">
        <f t="shared" si="0"/>
        <v>5</v>
      </c>
      <c r="AK6" s="1">
        <f t="shared" si="0"/>
        <v>5</v>
      </c>
      <c r="AL6" s="1">
        <f t="shared" si="0"/>
        <v>5</v>
      </c>
      <c r="AM6" s="1">
        <f t="shared" si="0"/>
        <v>5</v>
      </c>
      <c r="AN6" s="1">
        <f t="shared" si="0"/>
        <v>5</v>
      </c>
      <c r="AO6" s="1">
        <f t="shared" si="0"/>
        <v>5</v>
      </c>
      <c r="AP6" s="1">
        <f t="shared" si="0"/>
        <v>5</v>
      </c>
      <c r="AQ6" s="1">
        <f t="shared" si="0"/>
        <v>5</v>
      </c>
      <c r="AR6" s="1">
        <f t="shared" si="0"/>
        <v>5</v>
      </c>
      <c r="AS6" s="1">
        <f t="shared" si="0"/>
        <v>5</v>
      </c>
      <c r="AT6" s="1">
        <f t="shared" si="0"/>
        <v>5</v>
      </c>
      <c r="AU6" s="1">
        <f t="shared" si="0"/>
        <v>5</v>
      </c>
      <c r="AV6" s="1">
        <f t="shared" si="0"/>
        <v>5</v>
      </c>
      <c r="AW6" s="1">
        <f t="shared" si="0"/>
        <v>5</v>
      </c>
      <c r="AX6" s="1">
        <f t="shared" si="0"/>
        <v>5</v>
      </c>
      <c r="AY6" s="1">
        <f t="shared" si="0"/>
        <v>5</v>
      </c>
      <c r="AZ6" s="1">
        <f t="shared" si="0"/>
        <v>5</v>
      </c>
      <c r="BA6" s="1">
        <f t="shared" si="0"/>
        <v>5</v>
      </c>
      <c r="BB6" s="1">
        <f t="shared" si="0"/>
        <v>5</v>
      </c>
      <c r="BC6" s="1">
        <f t="shared" si="0"/>
        <v>5</v>
      </c>
      <c r="BD6" s="1">
        <f t="shared" si="0"/>
        <v>5</v>
      </c>
      <c r="BE6" s="1">
        <f t="shared" si="0"/>
        <v>5</v>
      </c>
    </row>
    <row r="7" spans="1:66" x14ac:dyDescent="0.2">
      <c r="A7" s="1" t="s">
        <v>43</v>
      </c>
    </row>
    <row r="8" spans="1:66" x14ac:dyDescent="0.2">
      <c r="A8" s="1" t="s">
        <v>15</v>
      </c>
    </row>
    <row r="9" spans="1:66" x14ac:dyDescent="0.2">
      <c r="A9" s="1" t="s">
        <v>45</v>
      </c>
    </row>
    <row r="10" spans="1:66" x14ac:dyDescent="0.2">
      <c r="A10" s="1" t="s">
        <v>46</v>
      </c>
    </row>
    <row r="11" spans="1:66" x14ac:dyDescent="0.2">
      <c r="A11" s="1" t="s">
        <v>55</v>
      </c>
    </row>
    <row r="12" spans="1:66" x14ac:dyDescent="0.2">
      <c r="A12" s="1" t="s">
        <v>50</v>
      </c>
    </row>
    <row r="13" spans="1:66" x14ac:dyDescent="0.2">
      <c r="A13" s="1" t="s">
        <v>49</v>
      </c>
    </row>
    <row r="14" spans="1:66" x14ac:dyDescent="0.2">
      <c r="A14" s="1" t="s">
        <v>8</v>
      </c>
    </row>
    <row r="15" spans="1:66" x14ac:dyDescent="0.2">
      <c r="A15" s="1" t="s">
        <v>48</v>
      </c>
    </row>
    <row r="16" spans="1:66" x14ac:dyDescent="0.2">
      <c r="A16" s="1" t="s">
        <v>58</v>
      </c>
    </row>
    <row r="17" spans="1:1" x14ac:dyDescent="0.2">
      <c r="A17" s="1" t="s">
        <v>52</v>
      </c>
    </row>
    <row r="18" spans="1:1" x14ac:dyDescent="0.2">
      <c r="A18" s="1" t="s">
        <v>57</v>
      </c>
    </row>
    <row r="19" spans="1:1" x14ac:dyDescent="0.2">
      <c r="A19" s="1" t="s">
        <v>54</v>
      </c>
    </row>
    <row r="20" spans="1:1" x14ac:dyDescent="0.2">
      <c r="A20" s="1" t="s">
        <v>16</v>
      </c>
    </row>
    <row r="21" spans="1:1" x14ac:dyDescent="0.2">
      <c r="A21" s="1" t="s">
        <v>47</v>
      </c>
    </row>
    <row r="22" spans="1:1" x14ac:dyDescent="0.2">
      <c r="A22" s="1" t="s">
        <v>53</v>
      </c>
    </row>
    <row r="23" spans="1:1" x14ac:dyDescent="0.2">
      <c r="A23" s="1" t="s">
        <v>56</v>
      </c>
    </row>
    <row r="24" spans="1:1" x14ac:dyDescent="0.2">
      <c r="A24" s="1" t="s">
        <v>154</v>
      </c>
    </row>
    <row r="25" spans="1:1" x14ac:dyDescent="0.2">
      <c r="A25" s="1" t="s">
        <v>51</v>
      </c>
    </row>
    <row r="26" spans="1:1" x14ac:dyDescent="0.2">
      <c r="A26" s="1" t="s">
        <v>24</v>
      </c>
    </row>
    <row r="27" spans="1:1" x14ac:dyDescent="0.2">
      <c r="A27" s="1" t="s">
        <v>91</v>
      </c>
    </row>
    <row r="28" spans="1:1" x14ac:dyDescent="0.2">
      <c r="A28" s="1" t="s">
        <v>32</v>
      </c>
    </row>
    <row r="29" spans="1:1" x14ac:dyDescent="0.2">
      <c r="A29" s="1" t="s">
        <v>59</v>
      </c>
    </row>
    <row r="30" spans="1:1" x14ac:dyDescent="0.2">
      <c r="A30" s="1" t="s">
        <v>17</v>
      </c>
    </row>
    <row r="31" spans="1:1" x14ac:dyDescent="0.2">
      <c r="A31" s="1" t="s">
        <v>89</v>
      </c>
    </row>
    <row r="32" spans="1:1" x14ac:dyDescent="0.2">
      <c r="A32" s="1" t="s">
        <v>60</v>
      </c>
    </row>
    <row r="33" spans="1:1" x14ac:dyDescent="0.2">
      <c r="A33" s="1" t="s">
        <v>92</v>
      </c>
    </row>
    <row r="34" spans="1:1" x14ac:dyDescent="0.2">
      <c r="A34" s="1" t="s">
        <v>84</v>
      </c>
    </row>
    <row r="35" spans="1:1" x14ac:dyDescent="0.2">
      <c r="A35" s="1" t="s">
        <v>13</v>
      </c>
    </row>
    <row r="36" spans="1:1" x14ac:dyDescent="0.2">
      <c r="A36" s="1" t="s">
        <v>63</v>
      </c>
    </row>
    <row r="37" spans="1:1" x14ac:dyDescent="0.2">
      <c r="A37" s="1" t="s">
        <v>9</v>
      </c>
    </row>
    <row r="38" spans="1:1" x14ac:dyDescent="0.2">
      <c r="A38" s="1" t="s">
        <v>62</v>
      </c>
    </row>
    <row r="39" spans="1:1" x14ac:dyDescent="0.2">
      <c r="A39" s="1" t="s">
        <v>41</v>
      </c>
    </row>
    <row r="40" spans="1:1" x14ac:dyDescent="0.2">
      <c r="A40" s="1" t="s">
        <v>155</v>
      </c>
    </row>
    <row r="41" spans="1:1" x14ac:dyDescent="0.2">
      <c r="A41" s="1" t="s">
        <v>64</v>
      </c>
    </row>
    <row r="42" spans="1:1" x14ac:dyDescent="0.2">
      <c r="A42" s="1" t="s">
        <v>156</v>
      </c>
    </row>
    <row r="43" spans="1:1" x14ac:dyDescent="0.2">
      <c r="A43" s="1" t="s">
        <v>7</v>
      </c>
    </row>
    <row r="44" spans="1:1" x14ac:dyDescent="0.2">
      <c r="A44" s="1" t="s">
        <v>67</v>
      </c>
    </row>
    <row r="45" spans="1:1" x14ac:dyDescent="0.2">
      <c r="A45" s="1" t="s">
        <v>66</v>
      </c>
    </row>
    <row r="46" spans="1:1" x14ac:dyDescent="0.2">
      <c r="A46" s="1" t="s">
        <v>38</v>
      </c>
    </row>
    <row r="47" spans="1:1" x14ac:dyDescent="0.2">
      <c r="A47" s="1" t="s">
        <v>69</v>
      </c>
    </row>
    <row r="48" spans="1:1" x14ac:dyDescent="0.2">
      <c r="A48" s="1" t="s">
        <v>70</v>
      </c>
    </row>
    <row r="49" spans="1:1" x14ac:dyDescent="0.2">
      <c r="A49" s="1" t="s">
        <v>71</v>
      </c>
    </row>
    <row r="50" spans="1:1" x14ac:dyDescent="0.2">
      <c r="A50" s="1" t="s">
        <v>68</v>
      </c>
    </row>
    <row r="51" spans="1:1" x14ac:dyDescent="0.2">
      <c r="A51" s="1" t="s">
        <v>73</v>
      </c>
    </row>
    <row r="52" spans="1:1" x14ac:dyDescent="0.2">
      <c r="A52" s="1" t="s">
        <v>72</v>
      </c>
    </row>
    <row r="53" spans="1:1" x14ac:dyDescent="0.2">
      <c r="A53" s="1" t="s">
        <v>74</v>
      </c>
    </row>
    <row r="54" spans="1:1" x14ac:dyDescent="0.2">
      <c r="A54" s="1" t="s">
        <v>18</v>
      </c>
    </row>
    <row r="55" spans="1:1" x14ac:dyDescent="0.2">
      <c r="A55" s="1" t="s">
        <v>76</v>
      </c>
    </row>
    <row r="56" spans="1:1" x14ac:dyDescent="0.2">
      <c r="A56" s="1" t="s">
        <v>75</v>
      </c>
    </row>
    <row r="57" spans="1:1" x14ac:dyDescent="0.2">
      <c r="A57" s="1" t="s">
        <v>14</v>
      </c>
    </row>
    <row r="58" spans="1:1" x14ac:dyDescent="0.2">
      <c r="A58" s="1" t="s">
        <v>20</v>
      </c>
    </row>
    <row r="59" spans="1:1" x14ac:dyDescent="0.2">
      <c r="A59" s="1" t="s">
        <v>22</v>
      </c>
    </row>
    <row r="60" spans="1:1" x14ac:dyDescent="0.2">
      <c r="A60" s="1" t="s">
        <v>19</v>
      </c>
    </row>
    <row r="61" spans="1:1" x14ac:dyDescent="0.2">
      <c r="A61" s="1" t="s">
        <v>77</v>
      </c>
    </row>
    <row r="62" spans="1:1" x14ac:dyDescent="0.2">
      <c r="A62" s="1" t="s">
        <v>78</v>
      </c>
    </row>
    <row r="63" spans="1:1" x14ac:dyDescent="0.2">
      <c r="A63" s="1" t="s">
        <v>21</v>
      </c>
    </row>
    <row r="64" spans="1:1" x14ac:dyDescent="0.2">
      <c r="A64" s="1" t="s">
        <v>79</v>
      </c>
    </row>
    <row r="65" spans="1:1" x14ac:dyDescent="0.2">
      <c r="A65" s="1" t="s">
        <v>81</v>
      </c>
    </row>
    <row r="66" spans="1:1" x14ac:dyDescent="0.2">
      <c r="A66" s="1" t="s">
        <v>23</v>
      </c>
    </row>
    <row r="67" spans="1:1" x14ac:dyDescent="0.2">
      <c r="A67" s="1" t="s">
        <v>87</v>
      </c>
    </row>
    <row r="68" spans="1:1" x14ac:dyDescent="0.2">
      <c r="A68" s="1" t="s">
        <v>88</v>
      </c>
    </row>
    <row r="69" spans="1:1" x14ac:dyDescent="0.2">
      <c r="A69" s="1" t="s">
        <v>83</v>
      </c>
    </row>
    <row r="70" spans="1:1" x14ac:dyDescent="0.2">
      <c r="A70" s="1" t="s">
        <v>90</v>
      </c>
    </row>
    <row r="71" spans="1:1" x14ac:dyDescent="0.2">
      <c r="A71" s="1" t="s">
        <v>25</v>
      </c>
    </row>
    <row r="72" spans="1:1" x14ac:dyDescent="0.2">
      <c r="A72" s="1" t="s">
        <v>93</v>
      </c>
    </row>
    <row r="73" spans="1:1" x14ac:dyDescent="0.2">
      <c r="A73" s="1" t="s">
        <v>82</v>
      </c>
    </row>
    <row r="74" spans="1:1" x14ac:dyDescent="0.2">
      <c r="A74" s="1" t="s">
        <v>85</v>
      </c>
    </row>
    <row r="75" spans="1:1" x14ac:dyDescent="0.2">
      <c r="A75" s="1" t="s">
        <v>94</v>
      </c>
    </row>
    <row r="76" spans="1:1" x14ac:dyDescent="0.2">
      <c r="A76" s="1" t="s">
        <v>96</v>
      </c>
    </row>
    <row r="77" spans="1:1" x14ac:dyDescent="0.2">
      <c r="A77" s="1" t="s">
        <v>132</v>
      </c>
    </row>
    <row r="78" spans="1:1" x14ac:dyDescent="0.2">
      <c r="A78" s="1" t="s">
        <v>97</v>
      </c>
    </row>
    <row r="79" spans="1:1" x14ac:dyDescent="0.2">
      <c r="A79" s="1" t="s">
        <v>95</v>
      </c>
    </row>
    <row r="80" spans="1:1" x14ac:dyDescent="0.2">
      <c r="A80" s="1" t="s">
        <v>98</v>
      </c>
    </row>
    <row r="81" spans="1:1" x14ac:dyDescent="0.2">
      <c r="A81" s="1" t="s">
        <v>103</v>
      </c>
    </row>
    <row r="82" spans="1:1" x14ac:dyDescent="0.2">
      <c r="A82" s="1" t="s">
        <v>121</v>
      </c>
    </row>
    <row r="83" spans="1:1" x14ac:dyDescent="0.2">
      <c r="A83" s="1" t="s">
        <v>100</v>
      </c>
    </row>
    <row r="84" spans="1:1" x14ac:dyDescent="0.2">
      <c r="A84" s="1" t="s">
        <v>114</v>
      </c>
    </row>
    <row r="85" spans="1:1" x14ac:dyDescent="0.2">
      <c r="A85" s="1" t="s">
        <v>108</v>
      </c>
    </row>
    <row r="86" spans="1:1" x14ac:dyDescent="0.2">
      <c r="A86" s="1" t="s">
        <v>106</v>
      </c>
    </row>
    <row r="87" spans="1:1" x14ac:dyDescent="0.2">
      <c r="A87" s="1" t="s">
        <v>99</v>
      </c>
    </row>
    <row r="88" spans="1:1" x14ac:dyDescent="0.2">
      <c r="A88" s="1" t="s">
        <v>104</v>
      </c>
    </row>
    <row r="89" spans="1:1" x14ac:dyDescent="0.2">
      <c r="A89" s="1" t="s">
        <v>105</v>
      </c>
    </row>
    <row r="90" spans="1:1" x14ac:dyDescent="0.2">
      <c r="A90" s="1" t="s">
        <v>102</v>
      </c>
    </row>
    <row r="91" spans="1:1" x14ac:dyDescent="0.2">
      <c r="A91" s="1" t="s">
        <v>101</v>
      </c>
    </row>
    <row r="92" spans="1:1" x14ac:dyDescent="0.2">
      <c r="A92" s="1" t="s">
        <v>27</v>
      </c>
    </row>
    <row r="93" spans="1:1" x14ac:dyDescent="0.2">
      <c r="A93" s="1" t="s">
        <v>26</v>
      </c>
    </row>
    <row r="94" spans="1:1" x14ac:dyDescent="0.2">
      <c r="A94" s="1" t="s">
        <v>107</v>
      </c>
    </row>
    <row r="95" spans="1:1" x14ac:dyDescent="0.2">
      <c r="A95" s="1" t="s">
        <v>109</v>
      </c>
    </row>
    <row r="96" spans="1:1" x14ac:dyDescent="0.2">
      <c r="A96" s="1" t="s">
        <v>113</v>
      </c>
    </row>
    <row r="97" spans="1:1" x14ac:dyDescent="0.2">
      <c r="A97" s="1" t="s">
        <v>112</v>
      </c>
    </row>
    <row r="98" spans="1:1" x14ac:dyDescent="0.2">
      <c r="A98" s="1" t="s">
        <v>29</v>
      </c>
    </row>
    <row r="99" spans="1:1" x14ac:dyDescent="0.2">
      <c r="A99" s="1" t="s">
        <v>110</v>
      </c>
    </row>
    <row r="100" spans="1:1" x14ac:dyDescent="0.2">
      <c r="A100" s="1" t="s">
        <v>28</v>
      </c>
    </row>
    <row r="101" spans="1:1" x14ac:dyDescent="0.2">
      <c r="A101" s="1" t="s">
        <v>115</v>
      </c>
    </row>
    <row r="102" spans="1:1" x14ac:dyDescent="0.2">
      <c r="A102" s="1" t="s">
        <v>117</v>
      </c>
    </row>
    <row r="103" spans="1:1" x14ac:dyDescent="0.2">
      <c r="A103" s="1" t="s">
        <v>120</v>
      </c>
    </row>
    <row r="104" spans="1:1" x14ac:dyDescent="0.2">
      <c r="A104" s="1" t="s">
        <v>118</v>
      </c>
    </row>
    <row r="105" spans="1:1" x14ac:dyDescent="0.2">
      <c r="A105" s="1" t="s">
        <v>30</v>
      </c>
    </row>
    <row r="106" spans="1:1" x14ac:dyDescent="0.2">
      <c r="A106" s="1" t="s">
        <v>116</v>
      </c>
    </row>
    <row r="107" spans="1:1" x14ac:dyDescent="0.2">
      <c r="A107" s="1" t="s">
        <v>10</v>
      </c>
    </row>
    <row r="108" spans="1:1" x14ac:dyDescent="0.2">
      <c r="A108" s="1" t="s">
        <v>119</v>
      </c>
    </row>
    <row r="109" spans="1:1" x14ac:dyDescent="0.2">
      <c r="A109" s="1" t="s">
        <v>86</v>
      </c>
    </row>
    <row r="110" spans="1:1" x14ac:dyDescent="0.2">
      <c r="A110" s="1" t="s">
        <v>11</v>
      </c>
    </row>
    <row r="111" spans="1:1" x14ac:dyDescent="0.2">
      <c r="A111" s="1" t="s">
        <v>127</v>
      </c>
    </row>
    <row r="112" spans="1:1" x14ac:dyDescent="0.2">
      <c r="A112" s="1" t="s">
        <v>31</v>
      </c>
    </row>
    <row r="113" spans="1:1" x14ac:dyDescent="0.2">
      <c r="A113" s="1" t="s">
        <v>122</v>
      </c>
    </row>
    <row r="114" spans="1:1" x14ac:dyDescent="0.2">
      <c r="A114" s="1" t="s">
        <v>126</v>
      </c>
    </row>
    <row r="115" spans="1:1" x14ac:dyDescent="0.2">
      <c r="A115" s="1" t="s">
        <v>123</v>
      </c>
    </row>
    <row r="116" spans="1:1" x14ac:dyDescent="0.2">
      <c r="A116" s="1" t="s">
        <v>128</v>
      </c>
    </row>
    <row r="117" spans="1:1" x14ac:dyDescent="0.2">
      <c r="A117" s="1" t="s">
        <v>134</v>
      </c>
    </row>
    <row r="118" spans="1:1" x14ac:dyDescent="0.2">
      <c r="A118" s="1" t="s">
        <v>12</v>
      </c>
    </row>
    <row r="119" spans="1:1" x14ac:dyDescent="0.2">
      <c r="A119" s="1" t="s">
        <v>33</v>
      </c>
    </row>
    <row r="120" spans="1:1" x14ac:dyDescent="0.2">
      <c r="A120" s="1" t="s">
        <v>133</v>
      </c>
    </row>
    <row r="121" spans="1:1" x14ac:dyDescent="0.2">
      <c r="A121" s="1" t="s">
        <v>129</v>
      </c>
    </row>
    <row r="122" spans="1:1" x14ac:dyDescent="0.2">
      <c r="A122" s="1" t="s">
        <v>131</v>
      </c>
    </row>
    <row r="123" spans="1:1" x14ac:dyDescent="0.2">
      <c r="A123" s="1" t="s">
        <v>135</v>
      </c>
    </row>
    <row r="124" spans="1:1" x14ac:dyDescent="0.2">
      <c r="A124" s="1" t="s">
        <v>138</v>
      </c>
    </row>
    <row r="125" spans="1:1" x14ac:dyDescent="0.2">
      <c r="A125" s="1" t="s">
        <v>137</v>
      </c>
    </row>
    <row r="126" spans="1:1" x14ac:dyDescent="0.2">
      <c r="A126" s="1" t="s">
        <v>136</v>
      </c>
    </row>
    <row r="127" spans="1:1" x14ac:dyDescent="0.2">
      <c r="A127" s="1" t="s">
        <v>65</v>
      </c>
    </row>
    <row r="128" spans="1:1" x14ac:dyDescent="0.2">
      <c r="A128" s="1" t="s">
        <v>35</v>
      </c>
    </row>
    <row r="129" spans="1:1" x14ac:dyDescent="0.2">
      <c r="A129" s="1" t="s">
        <v>139</v>
      </c>
    </row>
    <row r="130" spans="1:1" x14ac:dyDescent="0.2">
      <c r="A130" s="1" t="s">
        <v>145</v>
      </c>
    </row>
    <row r="131" spans="1:1" x14ac:dyDescent="0.2">
      <c r="A131" s="1" t="s">
        <v>144</v>
      </c>
    </row>
    <row r="132" spans="1:1" x14ac:dyDescent="0.2">
      <c r="A132" s="1" t="s">
        <v>142</v>
      </c>
    </row>
    <row r="133" spans="1:1" x14ac:dyDescent="0.2">
      <c r="A133" s="1" t="s">
        <v>36</v>
      </c>
    </row>
    <row r="134" spans="1:1" x14ac:dyDescent="0.2">
      <c r="A134" s="1" t="s">
        <v>143</v>
      </c>
    </row>
    <row r="135" spans="1:1" x14ac:dyDescent="0.2">
      <c r="A135" s="1" t="s">
        <v>140</v>
      </c>
    </row>
    <row r="136" spans="1:1" x14ac:dyDescent="0.2">
      <c r="A136" s="1" t="s">
        <v>141</v>
      </c>
    </row>
    <row r="137" spans="1:1" x14ac:dyDescent="0.2">
      <c r="A137" s="1" t="s">
        <v>147</v>
      </c>
    </row>
    <row r="138" spans="1:1" x14ac:dyDescent="0.2">
      <c r="A138" s="1" t="s">
        <v>146</v>
      </c>
    </row>
    <row r="139" spans="1:1" x14ac:dyDescent="0.2">
      <c r="A139" s="1" t="s">
        <v>37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151</v>
      </c>
    </row>
    <row r="143" spans="1:1" x14ac:dyDescent="0.2">
      <c r="A143" s="1" t="s">
        <v>153</v>
      </c>
    </row>
    <row r="144" spans="1:1" x14ac:dyDescent="0.2">
      <c r="A144" s="1" t="s">
        <v>150</v>
      </c>
    </row>
    <row r="145" spans="1:1" x14ac:dyDescent="0.2">
      <c r="A145" s="1" t="s">
        <v>125</v>
      </c>
    </row>
    <row r="146" spans="1:1" x14ac:dyDescent="0.2">
      <c r="A146" s="1" t="s">
        <v>159</v>
      </c>
    </row>
    <row r="147" spans="1:1" x14ac:dyDescent="0.2">
      <c r="A147" s="1" t="s">
        <v>157</v>
      </c>
    </row>
    <row r="148" spans="1:1" x14ac:dyDescent="0.2">
      <c r="A148" s="1" t="s">
        <v>158</v>
      </c>
    </row>
    <row r="149" spans="1:1" x14ac:dyDescent="0.2">
      <c r="A149" s="1" t="s">
        <v>111</v>
      </c>
    </row>
    <row r="150" spans="1:1" x14ac:dyDescent="0.2">
      <c r="A150" s="1" t="s">
        <v>80</v>
      </c>
    </row>
    <row r="151" spans="1:1" x14ac:dyDescent="0.2">
      <c r="A151" s="1" t="s">
        <v>34</v>
      </c>
    </row>
    <row r="152" spans="1:1" x14ac:dyDescent="0.2">
      <c r="A152" s="1" t="s">
        <v>124</v>
      </c>
    </row>
    <row r="153" spans="1:1" x14ac:dyDescent="0.2">
      <c r="A153" s="1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Informe financiero</vt:lpstr>
      <vt:lpstr>Sprachversionen</vt:lpstr>
      <vt:lpstr>'Informe financiero'!Druckbereich</vt:lpstr>
    </vt:vector>
  </TitlesOfParts>
  <Company>EZE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</dc:creator>
  <cp:lastModifiedBy>Ardit Abrashi</cp:lastModifiedBy>
  <cp:lastPrinted>2025-08-01T12:05:58Z</cp:lastPrinted>
  <dcterms:created xsi:type="dcterms:W3CDTF">2004-09-16T13:31:06Z</dcterms:created>
  <dcterms:modified xsi:type="dcterms:W3CDTF">2026-01-28T11:38:05Z</dcterms:modified>
</cp:coreProperties>
</file>